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c Director\ARENA\Arena Rates\"/>
    </mc:Choice>
  </mc:AlternateContent>
  <xr:revisionPtr revIDLastSave="0" documentId="13_ncr:1_{BD072920-6B51-4E35-9A99-67661AD909E5}" xr6:coauthVersionLast="36" xr6:coauthVersionMax="36" xr10:uidLastSave="{00000000-0000-0000-0000-000000000000}"/>
  <bookViews>
    <workbookView xWindow="0" yWindow="120" windowWidth="24000" windowHeight="9390" xr2:uid="{00000000-000D-0000-FFFF-FFFF00000000}"/>
  </bookViews>
  <sheets>
    <sheet name="2025 &amp; 2026 ARENA RATES" sheetId="10" r:id="rId1"/>
    <sheet name="2026-2027 % INCREASE 2026 PROP" sheetId="9" r:id="rId2"/>
    <sheet name="2026-2027 RATE PROPOSAL" sheetId="7" r:id="rId3"/>
    <sheet name="Prop Incr 2% on AVG" sheetId="1" r:id="rId4"/>
    <sheet name="Prop Incr 2.5% on AVG" sheetId="8" r:id="rId5"/>
    <sheet name="Minutes" sheetId="6" r:id="rId6"/>
    <sheet name="Sheet2" sheetId="5" r:id="rId7"/>
  </sheets>
  <definedNames>
    <definedName name="_xlnm.Print_Area" localSheetId="0">'2025 &amp; 2026 ARENA RATES'!$A$1:$D$26</definedName>
    <definedName name="_xlnm.Print_Area" localSheetId="1">'2026-2027 % INCREASE 2026 PROP'!$A$1:$J$26</definedName>
    <definedName name="_xlnm.Print_Area" localSheetId="2">'2026-2027 RATE PROPOSAL'!$A$1:$I$26</definedName>
    <definedName name="_xlnm.Print_Area" localSheetId="3">'Prop Incr 2% on AVG'!$A$1:$P$36</definedName>
    <definedName name="_xlnm.Print_Area" localSheetId="4">'Prop Incr 2.5% on AVG'!$A$1:$P$36</definedName>
  </definedNames>
  <calcPr calcId="191029"/>
</workbook>
</file>

<file path=xl/calcChain.xml><?xml version="1.0" encoding="utf-8"?>
<calcChain xmlns="http://schemas.openxmlformats.org/spreadsheetml/2006/main">
  <c r="E20" i="8" l="1"/>
  <c r="O20" i="8"/>
  <c r="M20" i="8"/>
  <c r="O6" i="8"/>
  <c r="O7" i="8"/>
  <c r="O8" i="8"/>
  <c r="O10" i="8"/>
  <c r="P10" i="8" s="1"/>
  <c r="O12" i="8"/>
  <c r="O13" i="8"/>
  <c r="O15" i="8"/>
  <c r="O16" i="8"/>
  <c r="O17" i="8"/>
  <c r="P17" i="8" s="1"/>
  <c r="O19" i="8"/>
  <c r="P19" i="8" s="1"/>
  <c r="O5" i="8"/>
  <c r="I51" i="8"/>
  <c r="E51" i="8"/>
  <c r="C46" i="8"/>
  <c r="D46" i="8" s="1"/>
  <c r="C45" i="8"/>
  <c r="D45" i="8" s="1"/>
  <c r="D44" i="8"/>
  <c r="C44" i="8"/>
  <c r="C43" i="8"/>
  <c r="D43" i="8" s="1"/>
  <c r="D42" i="8"/>
  <c r="C42" i="8"/>
  <c r="D41" i="8"/>
  <c r="C41" i="8"/>
  <c r="C40" i="8"/>
  <c r="D40" i="8" s="1"/>
  <c r="S20" i="8"/>
  <c r="R20" i="8"/>
  <c r="D20" i="8"/>
  <c r="C20" i="8"/>
  <c r="N19" i="8"/>
  <c r="N17" i="8"/>
  <c r="H17" i="8"/>
  <c r="G17" i="8"/>
  <c r="P16" i="8"/>
  <c r="N16" i="8"/>
  <c r="L16" i="8"/>
  <c r="K16" i="8"/>
  <c r="J16" i="8"/>
  <c r="I16" i="8"/>
  <c r="H16" i="8"/>
  <c r="G16" i="8"/>
  <c r="P15" i="8"/>
  <c r="N15" i="8"/>
  <c r="L15" i="8"/>
  <c r="K15" i="8"/>
  <c r="J15" i="8"/>
  <c r="I15" i="8"/>
  <c r="H15" i="8"/>
  <c r="G15" i="8"/>
  <c r="P13" i="8"/>
  <c r="N13" i="8"/>
  <c r="L13" i="8"/>
  <c r="K13" i="8"/>
  <c r="J13" i="8"/>
  <c r="I13" i="8"/>
  <c r="H13" i="8"/>
  <c r="G13" i="8"/>
  <c r="P12" i="8"/>
  <c r="N12" i="8"/>
  <c r="L12" i="8"/>
  <c r="K12" i="8"/>
  <c r="J12" i="8"/>
  <c r="I12" i="8"/>
  <c r="H12" i="8"/>
  <c r="G12" i="8"/>
  <c r="N10" i="8"/>
  <c r="L10" i="8"/>
  <c r="K10" i="8"/>
  <c r="J10" i="8"/>
  <c r="I10" i="8"/>
  <c r="H10" i="8"/>
  <c r="G10" i="8"/>
  <c r="P8" i="8"/>
  <c r="N8" i="8"/>
  <c r="L8" i="8"/>
  <c r="K8" i="8"/>
  <c r="J8" i="8"/>
  <c r="I8" i="8"/>
  <c r="H8" i="8"/>
  <c r="G8" i="8"/>
  <c r="P7" i="8"/>
  <c r="N7" i="8"/>
  <c r="L7" i="8"/>
  <c r="K7" i="8"/>
  <c r="J7" i="8"/>
  <c r="I7" i="8"/>
  <c r="H7" i="8"/>
  <c r="G7" i="8"/>
  <c r="P6" i="8"/>
  <c r="N6" i="8"/>
  <c r="L6" i="8"/>
  <c r="K6" i="8"/>
  <c r="J6" i="8"/>
  <c r="I6" i="8"/>
  <c r="H6" i="8"/>
  <c r="G6" i="8"/>
  <c r="N5" i="8"/>
  <c r="L5" i="8"/>
  <c r="K5" i="8"/>
  <c r="J5" i="8"/>
  <c r="I5" i="8"/>
  <c r="H5" i="8"/>
  <c r="G5" i="8"/>
  <c r="D20" i="1"/>
  <c r="C20" i="1"/>
  <c r="O20" i="1"/>
  <c r="G5" i="1"/>
  <c r="P5" i="8" l="1"/>
  <c r="P6" i="1"/>
  <c r="P7" i="1"/>
  <c r="P8" i="1"/>
  <c r="P10" i="1"/>
  <c r="P12" i="1"/>
  <c r="P13" i="1"/>
  <c r="P15" i="1"/>
  <c r="P16" i="1"/>
  <c r="P17" i="1"/>
  <c r="P19" i="1"/>
  <c r="P5" i="1"/>
  <c r="N10" i="1"/>
  <c r="N12" i="1"/>
  <c r="N13" i="1"/>
  <c r="N15" i="1"/>
  <c r="N16" i="1"/>
  <c r="N17" i="1"/>
  <c r="N19" i="1"/>
  <c r="N6" i="1"/>
  <c r="N7" i="1"/>
  <c r="N8" i="1"/>
  <c r="N5" i="1"/>
  <c r="L16" i="1"/>
  <c r="K16" i="1"/>
  <c r="J16" i="1"/>
  <c r="I16" i="1"/>
  <c r="L15" i="1"/>
  <c r="K15" i="1"/>
  <c r="J15" i="1"/>
  <c r="I15" i="1"/>
  <c r="G15" i="1"/>
  <c r="H15" i="1"/>
  <c r="L13" i="1"/>
  <c r="K13" i="1"/>
  <c r="J13" i="1"/>
  <c r="I13" i="1"/>
  <c r="L10" i="1"/>
  <c r="I10" i="1"/>
  <c r="L8" i="1"/>
  <c r="K8" i="1"/>
  <c r="J8" i="1"/>
  <c r="I8" i="1"/>
  <c r="L7" i="1"/>
  <c r="K7" i="1"/>
  <c r="J7" i="1"/>
  <c r="I7" i="1"/>
  <c r="H7" i="1"/>
  <c r="L6" i="1"/>
  <c r="K6" i="1"/>
  <c r="J6" i="1"/>
  <c r="I6" i="1"/>
  <c r="H5" i="1"/>
  <c r="I51" i="1" l="1"/>
  <c r="E51" i="1"/>
  <c r="L12" i="1" l="1"/>
  <c r="K12" i="1"/>
  <c r="K10" i="1"/>
  <c r="L5" i="1"/>
  <c r="K5" i="1"/>
  <c r="I5" i="1"/>
  <c r="J5" i="1"/>
  <c r="C41" i="1" l="1"/>
  <c r="D41" i="1" s="1"/>
  <c r="C42" i="1"/>
  <c r="D42" i="1" s="1"/>
  <c r="C43" i="1"/>
  <c r="D43" i="1" s="1"/>
  <c r="C44" i="1"/>
  <c r="D44" i="1" s="1"/>
  <c r="C45" i="1"/>
  <c r="D45" i="1" s="1"/>
  <c r="C46" i="1"/>
  <c r="D46" i="1" s="1"/>
  <c r="C40" i="1"/>
  <c r="D40" i="1" s="1"/>
  <c r="R20" i="1"/>
  <c r="S20" i="1"/>
  <c r="J12" i="1" l="1"/>
  <c r="J10" i="1"/>
  <c r="I12" i="1"/>
  <c r="H17" i="1"/>
  <c r="H16" i="1"/>
  <c r="H13" i="1"/>
  <c r="H12" i="1"/>
  <c r="H10" i="1"/>
  <c r="H8" i="1"/>
  <c r="G8" i="1"/>
  <c r="G7" i="1"/>
  <c r="H6" i="1"/>
  <c r="G12" i="1"/>
  <c r="G17" i="1"/>
  <c r="G16" i="1"/>
  <c r="G13" i="1"/>
  <c r="G10" i="1"/>
  <c r="G6" i="1"/>
</calcChain>
</file>

<file path=xl/sharedStrings.xml><?xml version="1.0" encoding="utf-8"?>
<sst xmlns="http://schemas.openxmlformats.org/spreadsheetml/2006/main" count="285" uniqueCount="78">
  <si>
    <t>Group</t>
  </si>
  <si>
    <t>Minor Sports</t>
  </si>
  <si>
    <t>Prime</t>
  </si>
  <si>
    <t>Non-Prime</t>
  </si>
  <si>
    <t>Adults</t>
  </si>
  <si>
    <t>Adult</t>
  </si>
  <si>
    <t>Ramblers</t>
  </si>
  <si>
    <t>Games - 3 hrs</t>
  </si>
  <si>
    <t>Practices</t>
  </si>
  <si>
    <t>Trojans</t>
  </si>
  <si>
    <t>Type</t>
  </si>
  <si>
    <t>INCREASE</t>
  </si>
  <si>
    <t>August Ice/Hour</t>
  </si>
  <si>
    <t xml:space="preserve"> </t>
  </si>
  <si>
    <t>Notes to Rental Rates:</t>
  </si>
  <si>
    <t>- All rates are GST applicable</t>
  </si>
  <si>
    <t>Practice Prime</t>
  </si>
  <si>
    <t>Practice Non-Prime</t>
  </si>
  <si>
    <t>(Arena Renovation Project)</t>
  </si>
  <si>
    <t>Return on Operating Expenses:</t>
  </si>
  <si>
    <t>(Lighting Curling Rink)</t>
  </si>
  <si>
    <t>Compressors Rebuilds (2020)</t>
  </si>
  <si>
    <t>Future Arena Expenses:</t>
  </si>
  <si>
    <t>Star City Ice:</t>
  </si>
  <si>
    <t>$125/hr</t>
  </si>
  <si>
    <t>$105/hr</t>
  </si>
  <si>
    <t>Zamboni (2022) less trade-in</t>
  </si>
  <si>
    <t>2021 Rate</t>
  </si>
  <si>
    <t>Proposed Rate</t>
  </si>
  <si>
    <t>Weekend Prime (11 am - 11:30 pm)</t>
  </si>
  <si>
    <t>Non-Prime (Mon-Fri 6:30 am - 3:30 pm)</t>
  </si>
  <si>
    <t>Weekend Non-Prime (7 am - 11 am)</t>
  </si>
  <si>
    <t>Prime (Mon-Fri 3:30 pm - 11:30 pm)</t>
  </si>
  <si>
    <t>Notes:</t>
  </si>
  <si>
    <t>All rates are GST applicable</t>
  </si>
  <si>
    <t>Prime Rates also apply to school holidays and STATS</t>
  </si>
  <si>
    <t>Freon conversion (2023-24)</t>
  </si>
  <si>
    <t>(COVID; compressor rebuild)</t>
  </si>
  <si>
    <t>of Prime rate</t>
  </si>
  <si>
    <t>Increase Rate by %:</t>
  </si>
  <si>
    <t>Revenue with Increase %</t>
  </si>
  <si>
    <t>Return on Operating based on $401,000 Expenses)</t>
  </si>
  <si>
    <t>2019/20 Season</t>
  </si>
  <si>
    <t>65-70%</t>
  </si>
  <si>
    <t>Sask Energy</t>
  </si>
  <si>
    <t>Sask Power</t>
  </si>
  <si>
    <t>Total</t>
  </si>
  <si>
    <t>Recreation Buildings</t>
  </si>
  <si>
    <t>Carbon Tax Expense Summary</t>
  </si>
  <si>
    <t>Prime (Mon - Fri 3:30-11:00 pm)</t>
  </si>
  <si>
    <t>Non-Prime (Mon - Fri 6:30 am - 3:30 pm)</t>
  </si>
  <si>
    <t>Weekend Non-Prime (6:30 am - 11:00 am)</t>
  </si>
  <si>
    <t xml:space="preserve">- Prime Rates apply all weekdays from 3:30 - midnight; Sat/Sun 11:00 am - midnight, school holidays and STATS </t>
  </si>
  <si>
    <t>2022 Rate</t>
  </si>
  <si>
    <t>2023 Rate</t>
  </si>
  <si>
    <t>Weekend/STATS Prime (11 am - 11 pm)</t>
  </si>
  <si>
    <t xml:space="preserve">- Non Prime Rates apply 6:30 am weekdays and 7:00 am to 11:00 am Saturday/Sunday </t>
  </si>
  <si>
    <t>2024 Rate</t>
  </si>
  <si>
    <t>2025 Rate</t>
  </si>
  <si>
    <t>Games</t>
  </si>
  <si>
    <t>Increment</t>
  </si>
  <si>
    <t xml:space="preserve">Goal: </t>
  </si>
  <si>
    <t>2023 Projected Revenue</t>
  </si>
  <si>
    <t>RECPLEX ARENA RENTAL RATES - PROPOSAL FOR JANUARY 1, 2026 - DECEMBER 31, 2027</t>
  </si>
  <si>
    <t>2026 &amp; 2027 INCREASE OPTIONS:</t>
  </si>
  <si>
    <t>2% on average</t>
  </si>
  <si>
    <t>2025 Non-Prime to Prime Ratio:</t>
  </si>
  <si>
    <t>(oil coolers; crossover valves)</t>
  </si>
  <si>
    <t xml:space="preserve">Goal </t>
  </si>
  <si>
    <t>2.5% on average</t>
  </si>
  <si>
    <t>2026 Rate</t>
  </si>
  <si>
    <t>2027 Rate</t>
  </si>
  <si>
    <t>Rush Ice</t>
  </si>
  <si>
    <t>includes GST</t>
  </si>
  <si>
    <t>PROPOSED RECPLEX ARENA RENTAL RATES - JANUARY 1, 2026 - DECEMBER 31, 2027</t>
  </si>
  <si>
    <t>RECPLEX ARENA RENTAL RATES - JANUARY 1, 2025 - DECEMBER 31, 2026</t>
  </si>
  <si>
    <t>Rush Ice/Hour</t>
  </si>
  <si>
    <t>2026 rates approved May 12,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</si>
</sst>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&quot;$&quot;#,##0.00;[Red]&quot;$&quot;#,##0.00"/>
    <numFmt numFmtId="168" formatCode="&quot;$&quot;#,##0.00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/>
    <xf numFmtId="0" fontId="2" fillId="0" borderId="0" xfId="0" applyFont="1" applyBorder="1"/>
    <xf numFmtId="167" fontId="2" fillId="0" borderId="0" xfId="0" applyNumberFormat="1" applyFont="1"/>
    <xf numFmtId="0" fontId="2" fillId="0" borderId="1" xfId="0" applyFont="1" applyBorder="1"/>
    <xf numFmtId="0" fontId="7" fillId="0" borderId="0" xfId="0" applyFont="1" applyBorder="1" applyAlignment="1">
      <alignment horizontal="center"/>
    </xf>
    <xf numFmtId="0" fontId="1" fillId="0" borderId="3" xfId="0" applyFont="1" applyBorder="1"/>
    <xf numFmtId="0" fontId="2" fillId="0" borderId="4" xfId="0" applyFont="1" applyBorder="1"/>
    <xf numFmtId="0" fontId="2" fillId="0" borderId="6" xfId="0" applyFont="1" applyBorder="1"/>
    <xf numFmtId="164" fontId="2" fillId="0" borderId="0" xfId="0" applyNumberFormat="1" applyFont="1" applyBorder="1" applyAlignment="1">
      <alignment horizontal="left"/>
    </xf>
    <xf numFmtId="0" fontId="2" fillId="0" borderId="7" xfId="0" applyFont="1" applyBorder="1"/>
    <xf numFmtId="0" fontId="2" fillId="0" borderId="0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5" xfId="0" applyFont="1" applyBorder="1"/>
    <xf numFmtId="9" fontId="2" fillId="0" borderId="0" xfId="2" applyFont="1" applyBorder="1" applyAlignment="1">
      <alignment horizontal="center"/>
    </xf>
    <xf numFmtId="0" fontId="9" fillId="0" borderId="3" xfId="0" applyFont="1" applyBorder="1"/>
    <xf numFmtId="0" fontId="9" fillId="0" borderId="4" xfId="0" applyFont="1" applyBorder="1"/>
    <xf numFmtId="166" fontId="2" fillId="0" borderId="0" xfId="2" applyNumberFormat="1" applyFont="1" applyBorder="1"/>
    <xf numFmtId="166" fontId="2" fillId="0" borderId="9" xfId="2" applyNumberFormat="1" applyFont="1" applyBorder="1"/>
    <xf numFmtId="165" fontId="2" fillId="0" borderId="7" xfId="1" applyFont="1" applyBorder="1"/>
    <xf numFmtId="165" fontId="2" fillId="0" borderId="10" xfId="1" applyFont="1" applyBorder="1"/>
    <xf numFmtId="0" fontId="5" fillId="0" borderId="0" xfId="0" applyFont="1"/>
    <xf numFmtId="0" fontId="1" fillId="0" borderId="0" xfId="0" applyFont="1"/>
    <xf numFmtId="164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Border="1"/>
    <xf numFmtId="9" fontId="1" fillId="0" borderId="0" xfId="0" applyNumberFormat="1" applyFont="1"/>
    <xf numFmtId="0" fontId="3" fillId="0" borderId="0" xfId="0" applyFont="1" applyAlignment="1">
      <alignment horizontal="center" wrapText="1"/>
    </xf>
    <xf numFmtId="164" fontId="2" fillId="0" borderId="0" xfId="0" applyNumberFormat="1" applyFont="1" applyBorder="1" applyAlignment="1">
      <alignment horizontal="center"/>
    </xf>
    <xf numFmtId="9" fontId="2" fillId="0" borderId="1" xfId="0" applyNumberFormat="1" applyFont="1" applyBorder="1"/>
    <xf numFmtId="2" fontId="2" fillId="0" borderId="0" xfId="0" applyNumberFormat="1" applyFont="1"/>
    <xf numFmtId="0" fontId="2" fillId="0" borderId="0" xfId="0" applyNumberFormat="1" applyFont="1"/>
    <xf numFmtId="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quotePrefix="1" applyFont="1"/>
    <xf numFmtId="165" fontId="2" fillId="0" borderId="0" xfId="1" applyFont="1"/>
    <xf numFmtId="165" fontId="2" fillId="0" borderId="6" xfId="1" applyFont="1" applyBorder="1"/>
    <xf numFmtId="0" fontId="9" fillId="0" borderId="4" xfId="0" applyFont="1" applyBorder="1" applyAlignment="1">
      <alignment horizontal="center" wrapText="1"/>
    </xf>
    <xf numFmtId="165" fontId="2" fillId="2" borderId="6" xfId="1" applyFont="1" applyFill="1" applyBorder="1"/>
    <xf numFmtId="0" fontId="2" fillId="2" borderId="0" xfId="0" applyFont="1" applyFill="1" applyBorder="1"/>
    <xf numFmtId="166" fontId="2" fillId="2" borderId="0" xfId="2" applyNumberFormat="1" applyFont="1" applyFill="1" applyBorder="1"/>
    <xf numFmtId="0" fontId="2" fillId="2" borderId="7" xfId="0" applyFont="1" applyFill="1" applyBorder="1"/>
    <xf numFmtId="166" fontId="2" fillId="0" borderId="0" xfId="0" applyNumberFormat="1" applyFont="1" applyBorder="1" applyAlignment="1">
      <alignment horizontal="center"/>
    </xf>
    <xf numFmtId="166" fontId="2" fillId="2" borderId="0" xfId="0" applyNumberFormat="1" applyFont="1" applyFill="1" applyBorder="1" applyAlignment="1">
      <alignment horizontal="center"/>
    </xf>
    <xf numFmtId="166" fontId="2" fillId="0" borderId="9" xfId="0" applyNumberFormat="1" applyFont="1" applyBorder="1" applyAlignment="1">
      <alignment horizontal="center"/>
    </xf>
    <xf numFmtId="9" fontId="1" fillId="0" borderId="0" xfId="0" applyNumberFormat="1" applyFont="1" applyAlignment="1">
      <alignment horizontal="right"/>
    </xf>
    <xf numFmtId="165" fontId="2" fillId="0" borderId="0" xfId="1" applyFont="1" applyBorder="1"/>
    <xf numFmtId="165" fontId="2" fillId="2" borderId="0" xfId="1" applyFont="1" applyFill="1" applyBorder="1"/>
    <xf numFmtId="165" fontId="2" fillId="0" borderId="9" xfId="1" applyFont="1" applyBorder="1"/>
    <xf numFmtId="0" fontId="11" fillId="0" borderId="16" xfId="0" applyFont="1" applyBorder="1" applyAlignment="1">
      <alignment horizontal="center" wrapText="1"/>
    </xf>
    <xf numFmtId="0" fontId="0" fillId="0" borderId="0" xfId="0" applyFont="1" applyBorder="1"/>
    <xf numFmtId="0" fontId="11" fillId="0" borderId="0" xfId="0" applyFont="1" applyBorder="1" applyAlignment="1">
      <alignment horizontal="center"/>
    </xf>
    <xf numFmtId="0" fontId="12" fillId="0" borderId="0" xfId="0" applyFont="1" applyBorder="1"/>
    <xf numFmtId="0" fontId="1" fillId="0" borderId="7" xfId="0" applyFont="1" applyBorder="1" applyAlignment="1">
      <alignment horizontal="center"/>
    </xf>
    <xf numFmtId="0" fontId="10" fillId="0" borderId="9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9" fontId="3" fillId="0" borderId="0" xfId="0" applyNumberFormat="1" applyFont="1"/>
    <xf numFmtId="0" fontId="3" fillId="0" borderId="0" xfId="0" applyFont="1"/>
    <xf numFmtId="165" fontId="10" fillId="0" borderId="9" xfId="1" applyFont="1" applyBorder="1"/>
    <xf numFmtId="0" fontId="13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4" fillId="0" borderId="1" xfId="0" applyFont="1" applyFill="1" applyBorder="1"/>
    <xf numFmtId="164" fontId="14" fillId="0" borderId="1" xfId="0" applyNumberFormat="1" applyFont="1" applyFill="1" applyBorder="1" applyAlignment="1">
      <alignment horizontal="right"/>
    </xf>
    <xf numFmtId="164" fontId="14" fillId="0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14" fillId="0" borderId="0" xfId="0" applyFont="1"/>
    <xf numFmtId="167" fontId="14" fillId="0" borderId="0" xfId="0" applyNumberFormat="1" applyFont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0" fillId="0" borderId="1" xfId="0" applyFont="1" applyFill="1" applyBorder="1"/>
    <xf numFmtId="164" fontId="0" fillId="0" borderId="1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left"/>
    </xf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7" fillId="0" borderId="17" xfId="0" applyFont="1" applyBorder="1" applyAlignment="1">
      <alignment horizontal="center"/>
    </xf>
    <xf numFmtId="164" fontId="14" fillId="0" borderId="17" xfId="0" applyNumberFormat="1" applyFont="1" applyFill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11" fillId="0" borderId="0" xfId="0" applyFont="1" applyBorder="1"/>
    <xf numFmtId="167" fontId="0" fillId="0" borderId="0" xfId="0" applyNumberFormat="1" applyFont="1"/>
    <xf numFmtId="0" fontId="0" fillId="0" borderId="0" xfId="0" applyFont="1"/>
    <xf numFmtId="164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0" fillId="0" borderId="1" xfId="0" applyFont="1" applyBorder="1"/>
    <xf numFmtId="166" fontId="10" fillId="0" borderId="2" xfId="0" applyNumberFormat="1" applyFont="1" applyBorder="1" applyAlignment="1">
      <alignment horizontal="center"/>
    </xf>
    <xf numFmtId="166" fontId="16" fillId="0" borderId="13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164" fontId="0" fillId="3" borderId="11" xfId="0" applyNumberFormat="1" applyFont="1" applyFill="1" applyBorder="1" applyAlignment="1">
      <alignment horizontal="center"/>
    </xf>
    <xf numFmtId="164" fontId="17" fillId="0" borderId="1" xfId="0" applyNumberFormat="1" applyFont="1" applyFill="1" applyBorder="1" applyAlignment="1">
      <alignment horizontal="right"/>
    </xf>
    <xf numFmtId="164" fontId="0" fillId="3" borderId="12" xfId="0" applyNumberFormat="1" applyFont="1" applyFill="1" applyBorder="1" applyAlignment="1">
      <alignment horizontal="center"/>
    </xf>
    <xf numFmtId="9" fontId="16" fillId="2" borderId="1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/>
    </xf>
    <xf numFmtId="164" fontId="3" fillId="4" borderId="0" xfId="0" applyNumberFormat="1" applyFont="1" applyFill="1" applyBorder="1" applyAlignment="1">
      <alignment horizontal="right"/>
    </xf>
    <xf numFmtId="164" fontId="2" fillId="0" borderId="0" xfId="0" applyNumberFormat="1" applyFont="1" applyBorder="1"/>
    <xf numFmtId="167" fontId="2" fillId="0" borderId="0" xfId="0" applyNumberFormat="1" applyFont="1" applyBorder="1"/>
    <xf numFmtId="166" fontId="16" fillId="5" borderId="13" xfId="0" applyNumberFormat="1" applyFont="1" applyFill="1" applyBorder="1" applyAlignment="1">
      <alignment horizontal="center"/>
    </xf>
    <xf numFmtId="166" fontId="16" fillId="5" borderId="1" xfId="0" applyNumberFormat="1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164" fontId="16" fillId="5" borderId="1" xfId="0" applyNumberFormat="1" applyFont="1" applyFill="1" applyBorder="1" applyAlignment="1">
      <alignment horizontal="right"/>
    </xf>
    <xf numFmtId="168" fontId="16" fillId="0" borderId="1" xfId="0" applyNumberFormat="1" applyFont="1" applyBorder="1"/>
    <xf numFmtId="0" fontId="16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/>
    </xf>
    <xf numFmtId="164" fontId="16" fillId="0" borderId="1" xfId="0" applyNumberFormat="1" applyFont="1" applyFill="1" applyBorder="1" applyAlignment="1">
      <alignment horizontal="right"/>
    </xf>
    <xf numFmtId="10" fontId="2" fillId="2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3" fillId="0" borderId="0" xfId="0" applyFont="1" applyBorder="1" applyAlignment="1">
      <alignment horizontal="center"/>
    </xf>
    <xf numFmtId="0" fontId="10" fillId="0" borderId="0" xfId="0" quotePrefix="1" applyFont="1" applyBorder="1"/>
    <xf numFmtId="0" fontId="10" fillId="0" borderId="0" xfId="0" applyFont="1" applyBorder="1"/>
    <xf numFmtId="0" fontId="1" fillId="0" borderId="0" xfId="0" applyFont="1" applyBorder="1"/>
    <xf numFmtId="166" fontId="1" fillId="0" borderId="0" xfId="2" applyNumberFormat="1" applyFont="1" applyFill="1" applyBorder="1" applyAlignment="1">
      <alignment horizontal="center"/>
    </xf>
    <xf numFmtId="164" fontId="2" fillId="0" borderId="0" xfId="0" applyNumberFormat="1" applyFo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9" fontId="2" fillId="0" borderId="0" xfId="0" applyNumberFormat="1" applyFont="1" applyBorder="1" applyAlignment="1">
      <alignment horizontal="center"/>
    </xf>
    <xf numFmtId="166" fontId="2" fillId="0" borderId="0" xfId="2" applyNumberFormat="1" applyFont="1" applyFill="1" applyBorder="1" applyAlignment="1">
      <alignment horizontal="center"/>
    </xf>
    <xf numFmtId="167" fontId="5" fillId="0" borderId="0" xfId="0" applyNumberFormat="1" applyFont="1" applyBorder="1" applyAlignment="1">
      <alignment horizontal="center"/>
    </xf>
    <xf numFmtId="9" fontId="1" fillId="0" borderId="0" xfId="0" applyNumberFormat="1" applyFont="1" applyBorder="1" applyAlignment="1">
      <alignment horizontal="left"/>
    </xf>
    <xf numFmtId="0" fontId="18" fillId="5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7" fillId="6" borderId="1" xfId="0" applyFont="1" applyFill="1" applyBorder="1" applyAlignment="1">
      <alignment horizontal="center"/>
    </xf>
    <xf numFmtId="164" fontId="14" fillId="6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0" fontId="7" fillId="7" borderId="1" xfId="0" applyFont="1" applyFill="1" applyBorder="1" applyAlignment="1">
      <alignment horizontal="center"/>
    </xf>
    <xf numFmtId="164" fontId="14" fillId="7" borderId="1" xfId="0" applyNumberFormat="1" applyFont="1" applyFill="1" applyBorder="1" applyAlignment="1">
      <alignment horizontal="right"/>
    </xf>
    <xf numFmtId="0" fontId="2" fillId="7" borderId="1" xfId="0" applyFont="1" applyFill="1" applyBorder="1" applyAlignment="1">
      <alignment horizontal="right"/>
    </xf>
    <xf numFmtId="9" fontId="13" fillId="6" borderId="1" xfId="0" applyNumberFormat="1" applyFont="1" applyFill="1" applyBorder="1" applyAlignment="1">
      <alignment horizontal="center"/>
    </xf>
    <xf numFmtId="166" fontId="13" fillId="6" borderId="1" xfId="0" applyNumberFormat="1" applyFont="1" applyFill="1" applyBorder="1" applyAlignment="1">
      <alignment horizontal="center"/>
    </xf>
    <xf numFmtId="9" fontId="13" fillId="7" borderId="1" xfId="0" applyNumberFormat="1" applyFont="1" applyFill="1" applyBorder="1" applyAlignment="1">
      <alignment horizontal="center"/>
    </xf>
    <xf numFmtId="166" fontId="13" fillId="7" borderId="1" xfId="0" applyNumberFormat="1" applyFont="1" applyFill="1" applyBorder="1" applyAlignment="1">
      <alignment horizontal="center"/>
    </xf>
    <xf numFmtId="164" fontId="19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4" fillId="0" borderId="0" xfId="0" applyFont="1" applyFill="1" applyBorder="1"/>
    <xf numFmtId="164" fontId="14" fillId="0" borderId="0" xfId="0" applyNumberFormat="1" applyFont="1" applyFill="1" applyBorder="1" applyAlignment="1">
      <alignment horizontal="right"/>
    </xf>
    <xf numFmtId="164" fontId="19" fillId="0" borderId="0" xfId="0" applyNumberFormat="1" applyFont="1" applyFill="1" applyBorder="1" applyAlignment="1">
      <alignment horizontal="right"/>
    </xf>
    <xf numFmtId="9" fontId="13" fillId="2" borderId="0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164" fontId="19" fillId="2" borderId="0" xfId="0" applyNumberFormat="1" applyFont="1" applyFill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166" fontId="20" fillId="0" borderId="0" xfId="0" applyNumberFormat="1" applyFont="1" applyFill="1" applyBorder="1" applyAlignment="1">
      <alignment horizontal="center"/>
    </xf>
    <xf numFmtId="0" fontId="7" fillId="0" borderId="17" xfId="0" applyFont="1" applyBorder="1"/>
    <xf numFmtId="0" fontId="14" fillId="0" borderId="17" xfId="0" applyFont="1" applyFill="1" applyBorder="1"/>
    <xf numFmtId="164" fontId="14" fillId="0" borderId="17" xfId="0" applyNumberFormat="1" applyFont="1" applyFill="1" applyBorder="1" applyAlignment="1">
      <alignment horizontal="left"/>
    </xf>
    <xf numFmtId="0" fontId="2" fillId="0" borderId="17" xfId="0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EAA34-C544-46B4-B1B7-2182063AAAC7}">
  <sheetPr>
    <pageSetUpPr fitToPage="1"/>
  </sheetPr>
  <dimension ref="A1:D29"/>
  <sheetViews>
    <sheetView tabSelected="1" view="pageBreakPreview" zoomScale="80" zoomScaleNormal="100" zoomScaleSheetLayoutView="80" workbookViewId="0">
      <selection activeCell="F5" sqref="F5"/>
    </sheetView>
  </sheetViews>
  <sheetFormatPr defaultRowHeight="15" x14ac:dyDescent="0.25"/>
  <cols>
    <col min="1" max="1" width="28.140625" customWidth="1"/>
    <col min="2" max="2" width="51.140625" customWidth="1"/>
    <col min="3" max="3" width="17.28515625" customWidth="1"/>
    <col min="4" max="4" width="18.140625" customWidth="1"/>
  </cols>
  <sheetData>
    <row r="1" spans="1:4" x14ac:dyDescent="0.25">
      <c r="A1" t="s">
        <v>77</v>
      </c>
    </row>
    <row r="2" spans="1:4" ht="21" x14ac:dyDescent="0.35">
      <c r="A2" s="150" t="s">
        <v>75</v>
      </c>
      <c r="B2" s="150"/>
      <c r="C2" s="150"/>
      <c r="D2" s="150"/>
    </row>
    <row r="3" spans="1:4" ht="26.25" x14ac:dyDescent="0.4">
      <c r="A3" s="114"/>
      <c r="B3" s="114"/>
      <c r="C3" s="114"/>
      <c r="D3" s="162" t="s">
        <v>13</v>
      </c>
    </row>
    <row r="4" spans="1:4" ht="18.75" x14ac:dyDescent="0.3">
      <c r="A4" s="65" t="s">
        <v>0</v>
      </c>
      <c r="B4" s="163" t="s">
        <v>10</v>
      </c>
      <c r="C4" s="66" t="s">
        <v>58</v>
      </c>
      <c r="D4" s="160" t="s">
        <v>70</v>
      </c>
    </row>
    <row r="5" spans="1:4" ht="18.75" x14ac:dyDescent="0.3">
      <c r="A5" s="67" t="s">
        <v>1</v>
      </c>
      <c r="B5" s="164" t="s">
        <v>49</v>
      </c>
      <c r="C5" s="140">
        <v>158</v>
      </c>
      <c r="D5" s="140">
        <v>162</v>
      </c>
    </row>
    <row r="6" spans="1:4" ht="18.75" x14ac:dyDescent="0.3">
      <c r="A6" s="67"/>
      <c r="B6" s="165" t="s">
        <v>55</v>
      </c>
      <c r="C6" s="140">
        <v>158</v>
      </c>
      <c r="D6" s="140">
        <v>162</v>
      </c>
    </row>
    <row r="7" spans="1:4" ht="18.75" x14ac:dyDescent="0.3">
      <c r="A7" s="67"/>
      <c r="B7" s="164" t="s">
        <v>50</v>
      </c>
      <c r="C7" s="140">
        <v>108</v>
      </c>
      <c r="D7" s="140">
        <v>111</v>
      </c>
    </row>
    <row r="8" spans="1:4" ht="18.75" x14ac:dyDescent="0.3">
      <c r="A8" s="67"/>
      <c r="B8" s="164" t="s">
        <v>51</v>
      </c>
      <c r="C8" s="140">
        <v>108</v>
      </c>
      <c r="D8" s="140">
        <v>111</v>
      </c>
    </row>
    <row r="9" spans="1:4" ht="18.75" x14ac:dyDescent="0.3">
      <c r="A9" s="67"/>
      <c r="B9" s="164"/>
      <c r="C9" s="140"/>
      <c r="D9" s="140"/>
    </row>
    <row r="10" spans="1:4" ht="18.75" x14ac:dyDescent="0.3">
      <c r="A10" s="67" t="s">
        <v>9</v>
      </c>
      <c r="B10" s="164" t="s">
        <v>59</v>
      </c>
      <c r="C10" s="140">
        <v>480</v>
      </c>
      <c r="D10" s="140">
        <v>492</v>
      </c>
    </row>
    <row r="11" spans="1:4" ht="18.75" x14ac:dyDescent="0.3">
      <c r="A11" s="67"/>
      <c r="B11" s="164" t="s">
        <v>16</v>
      </c>
      <c r="C11" s="140">
        <v>158</v>
      </c>
      <c r="D11" s="140">
        <v>162</v>
      </c>
    </row>
    <row r="12" spans="1:4" ht="18.75" x14ac:dyDescent="0.3">
      <c r="A12" s="67"/>
      <c r="B12" s="164" t="s">
        <v>17</v>
      </c>
      <c r="C12" s="140">
        <v>108</v>
      </c>
      <c r="D12" s="140">
        <v>111</v>
      </c>
    </row>
    <row r="13" spans="1:4" ht="15.75" x14ac:dyDescent="0.25">
      <c r="A13" s="4"/>
      <c r="B13" s="166"/>
      <c r="C13" s="141" t="s">
        <v>13</v>
      </c>
      <c r="D13" s="161"/>
    </row>
    <row r="14" spans="1:4" ht="18.75" x14ac:dyDescent="0.3">
      <c r="A14" s="67" t="s">
        <v>4</v>
      </c>
      <c r="B14" s="164" t="s">
        <v>5</v>
      </c>
      <c r="C14" s="140">
        <v>179</v>
      </c>
      <c r="D14" s="140">
        <v>184</v>
      </c>
    </row>
    <row r="15" spans="1:4" ht="18.75" x14ac:dyDescent="0.3">
      <c r="A15" s="67"/>
      <c r="B15" s="164"/>
      <c r="C15" s="140"/>
      <c r="D15" s="140"/>
    </row>
    <row r="16" spans="1:4" ht="18.75" x14ac:dyDescent="0.3">
      <c r="A16" s="67" t="s">
        <v>6</v>
      </c>
      <c r="B16" s="164" t="s">
        <v>59</v>
      </c>
      <c r="C16" s="140">
        <v>500</v>
      </c>
      <c r="D16" s="140">
        <v>512</v>
      </c>
    </row>
    <row r="17" spans="1:4" ht="18.75" x14ac:dyDescent="0.3">
      <c r="A17" s="67"/>
      <c r="B17" s="164" t="s">
        <v>8</v>
      </c>
      <c r="C17" s="140">
        <v>179</v>
      </c>
      <c r="D17" s="140">
        <v>184</v>
      </c>
    </row>
    <row r="18" spans="1:4" ht="18.75" x14ac:dyDescent="0.3">
      <c r="A18" s="67"/>
      <c r="B18" s="164"/>
      <c r="C18" s="140"/>
      <c r="D18" s="140"/>
    </row>
    <row r="19" spans="1:4" ht="18.75" x14ac:dyDescent="0.3">
      <c r="A19" s="67" t="s">
        <v>12</v>
      </c>
      <c r="B19" s="164"/>
      <c r="C19" s="140">
        <v>158</v>
      </c>
      <c r="D19" s="140">
        <v>162</v>
      </c>
    </row>
    <row r="20" spans="1:4" ht="18.75" x14ac:dyDescent="0.3">
      <c r="A20" s="142"/>
      <c r="B20" s="142"/>
      <c r="C20" s="140"/>
      <c r="D20" s="140"/>
    </row>
    <row r="21" spans="1:4" ht="18.75" x14ac:dyDescent="0.3">
      <c r="A21" s="67" t="s">
        <v>76</v>
      </c>
      <c r="B21" s="164" t="s">
        <v>73</v>
      </c>
      <c r="C21" s="140">
        <v>25</v>
      </c>
      <c r="D21" s="140">
        <v>25</v>
      </c>
    </row>
    <row r="22" spans="1:4" ht="18.75" x14ac:dyDescent="0.3">
      <c r="A22" s="71"/>
      <c r="B22" s="71"/>
    </row>
    <row r="23" spans="1:4" x14ac:dyDescent="0.25">
      <c r="A23" s="83" t="s">
        <v>14</v>
      </c>
      <c r="B23" s="51"/>
      <c r="C23" s="85"/>
      <c r="D23" s="85"/>
    </row>
    <row r="24" spans="1:4" x14ac:dyDescent="0.25">
      <c r="A24" s="115" t="s">
        <v>15</v>
      </c>
      <c r="B24" s="116"/>
      <c r="C24" s="85"/>
      <c r="D24" s="85"/>
    </row>
    <row r="25" spans="1:4" x14ac:dyDescent="0.25">
      <c r="A25" s="115" t="s">
        <v>52</v>
      </c>
      <c r="B25" s="116"/>
      <c r="C25" s="85"/>
      <c r="D25" s="85"/>
    </row>
    <row r="26" spans="1:4" x14ac:dyDescent="0.25">
      <c r="A26" s="115" t="s">
        <v>56</v>
      </c>
      <c r="B26" s="116"/>
      <c r="C26" s="85"/>
      <c r="D26" s="85"/>
    </row>
    <row r="27" spans="1:4" x14ac:dyDescent="0.25">
      <c r="A27" s="51"/>
      <c r="B27" s="51"/>
      <c r="C27" s="85"/>
      <c r="D27" s="85"/>
    </row>
    <row r="28" spans="1:4" ht="15.75" x14ac:dyDescent="0.25">
      <c r="A28" s="2"/>
      <c r="B28" s="2"/>
    </row>
    <row r="29" spans="1:4" ht="15.75" x14ac:dyDescent="0.25">
      <c r="A29" s="2"/>
      <c r="B29" s="2"/>
    </row>
  </sheetData>
  <mergeCells count="1">
    <mergeCell ref="A2:D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29518-B822-48B5-892A-333F2FAF5C18}">
  <sheetPr>
    <pageSetUpPr fitToPage="1"/>
  </sheetPr>
  <dimension ref="A1:J29"/>
  <sheetViews>
    <sheetView view="pageBreakPreview" zoomScale="80" zoomScaleNormal="100" zoomScaleSheetLayoutView="80" workbookViewId="0">
      <selection activeCell="F32" sqref="F32"/>
    </sheetView>
  </sheetViews>
  <sheetFormatPr defaultRowHeight="15" x14ac:dyDescent="0.25"/>
  <cols>
    <col min="1" max="1" width="19.140625" customWidth="1"/>
    <col min="2" max="2" width="51.140625" customWidth="1"/>
    <col min="3" max="4" width="17.85546875" customWidth="1"/>
    <col min="5" max="6" width="17.28515625" customWidth="1"/>
    <col min="7" max="8" width="18.140625" customWidth="1"/>
    <col min="9" max="9" width="18.28515625" customWidth="1"/>
    <col min="10" max="10" width="17.5703125" customWidth="1"/>
  </cols>
  <sheetData>
    <row r="1" spans="1:10" x14ac:dyDescent="0.25">
      <c r="A1" t="s">
        <v>13</v>
      </c>
    </row>
    <row r="2" spans="1:10" ht="21" x14ac:dyDescent="0.35">
      <c r="A2" s="150" t="s">
        <v>74</v>
      </c>
      <c r="B2" s="150"/>
      <c r="C2" s="150"/>
      <c r="D2" s="150"/>
      <c r="E2" s="150"/>
      <c r="F2" s="150"/>
      <c r="G2" s="150"/>
      <c r="H2" s="150"/>
      <c r="I2" s="150"/>
    </row>
    <row r="3" spans="1:10" ht="26.25" x14ac:dyDescent="0.4">
      <c r="A3" s="114"/>
      <c r="B3" s="114"/>
      <c r="C3" s="114"/>
      <c r="D3" s="114"/>
      <c r="E3" s="114"/>
      <c r="F3" s="145">
        <v>0</v>
      </c>
      <c r="G3" s="136">
        <v>0.02</v>
      </c>
      <c r="H3" s="137">
        <v>2.5000000000000001E-2</v>
      </c>
      <c r="I3" s="138">
        <v>0.02</v>
      </c>
      <c r="J3" s="139">
        <v>2.5000000000000001E-2</v>
      </c>
    </row>
    <row r="4" spans="1:10" ht="18.75" x14ac:dyDescent="0.3">
      <c r="A4" s="65" t="s">
        <v>0</v>
      </c>
      <c r="B4" s="65" t="s">
        <v>10</v>
      </c>
      <c r="C4" s="66" t="s">
        <v>27</v>
      </c>
      <c r="D4" s="80" t="s">
        <v>53</v>
      </c>
      <c r="E4" s="66" t="s">
        <v>58</v>
      </c>
      <c r="F4" s="146" t="s">
        <v>70</v>
      </c>
      <c r="G4" s="130" t="s">
        <v>70</v>
      </c>
      <c r="H4" s="130" t="s">
        <v>70</v>
      </c>
      <c r="I4" s="133" t="s">
        <v>71</v>
      </c>
      <c r="J4" s="133" t="s">
        <v>71</v>
      </c>
    </row>
    <row r="5" spans="1:10" ht="18.75" x14ac:dyDescent="0.3">
      <c r="A5" s="67" t="s">
        <v>1</v>
      </c>
      <c r="B5" s="67" t="s">
        <v>49</v>
      </c>
      <c r="C5" s="68">
        <v>112</v>
      </c>
      <c r="D5" s="81">
        <v>120</v>
      </c>
      <c r="E5" s="140">
        <v>158</v>
      </c>
      <c r="F5" s="147">
        <v>158</v>
      </c>
      <c r="G5" s="131">
        <v>161</v>
      </c>
      <c r="H5" s="131">
        <v>162</v>
      </c>
      <c r="I5" s="134">
        <v>164</v>
      </c>
      <c r="J5" s="134">
        <v>166</v>
      </c>
    </row>
    <row r="6" spans="1:10" ht="18.75" x14ac:dyDescent="0.3">
      <c r="A6" s="67"/>
      <c r="B6" s="69" t="s">
        <v>55</v>
      </c>
      <c r="C6" s="68">
        <v>112</v>
      </c>
      <c r="D6" s="81">
        <v>120</v>
      </c>
      <c r="E6" s="140">
        <v>158</v>
      </c>
      <c r="F6" s="147">
        <v>158</v>
      </c>
      <c r="G6" s="131">
        <v>161</v>
      </c>
      <c r="H6" s="131">
        <v>162</v>
      </c>
      <c r="I6" s="134">
        <v>164</v>
      </c>
      <c r="J6" s="134">
        <v>166</v>
      </c>
    </row>
    <row r="7" spans="1:10" ht="18.75" x14ac:dyDescent="0.3">
      <c r="A7" s="67"/>
      <c r="B7" s="67" t="s">
        <v>50</v>
      </c>
      <c r="C7" s="68">
        <v>64</v>
      </c>
      <c r="D7" s="81">
        <v>74</v>
      </c>
      <c r="E7" s="140">
        <v>108</v>
      </c>
      <c r="F7" s="147">
        <v>108</v>
      </c>
      <c r="G7" s="131">
        <v>110</v>
      </c>
      <c r="H7" s="131">
        <v>111</v>
      </c>
      <c r="I7" s="134">
        <v>112</v>
      </c>
      <c r="J7" s="134">
        <v>114</v>
      </c>
    </row>
    <row r="8" spans="1:10" ht="18.75" x14ac:dyDescent="0.3">
      <c r="A8" s="67"/>
      <c r="B8" s="67" t="s">
        <v>51</v>
      </c>
      <c r="C8" s="68">
        <v>64</v>
      </c>
      <c r="D8" s="81">
        <v>74</v>
      </c>
      <c r="E8" s="140">
        <v>108</v>
      </c>
      <c r="F8" s="147">
        <v>108</v>
      </c>
      <c r="G8" s="131">
        <v>110</v>
      </c>
      <c r="H8" s="131">
        <v>111</v>
      </c>
      <c r="I8" s="134">
        <v>112</v>
      </c>
      <c r="J8" s="134">
        <v>114</v>
      </c>
    </row>
    <row r="9" spans="1:10" ht="18.75" x14ac:dyDescent="0.3">
      <c r="A9" s="67"/>
      <c r="B9" s="67"/>
      <c r="C9" s="68"/>
      <c r="D9" s="81"/>
      <c r="E9" s="140"/>
      <c r="F9" s="147"/>
      <c r="G9" s="131"/>
      <c r="H9" s="131"/>
      <c r="I9" s="134"/>
      <c r="J9" s="134"/>
    </row>
    <row r="10" spans="1:10" ht="18.75" x14ac:dyDescent="0.3">
      <c r="A10" s="67" t="s">
        <v>9</v>
      </c>
      <c r="B10" s="67" t="s">
        <v>59</v>
      </c>
      <c r="C10" s="68">
        <v>400</v>
      </c>
      <c r="D10" s="81">
        <v>420</v>
      </c>
      <c r="E10" s="140">
        <v>480</v>
      </c>
      <c r="F10" s="147">
        <v>480</v>
      </c>
      <c r="G10" s="131">
        <v>490</v>
      </c>
      <c r="H10" s="131">
        <v>492</v>
      </c>
      <c r="I10" s="134">
        <v>500</v>
      </c>
      <c r="J10" s="134">
        <v>504</v>
      </c>
    </row>
    <row r="11" spans="1:10" ht="18.75" x14ac:dyDescent="0.3">
      <c r="A11" s="67"/>
      <c r="B11" s="67" t="s">
        <v>16</v>
      </c>
      <c r="C11" s="68">
        <v>112</v>
      </c>
      <c r="D11" s="81">
        <v>120</v>
      </c>
      <c r="E11" s="140">
        <v>158</v>
      </c>
      <c r="F11" s="147">
        <v>158</v>
      </c>
      <c r="G11" s="131">
        <v>161</v>
      </c>
      <c r="H11" s="131">
        <v>162</v>
      </c>
      <c r="I11" s="134">
        <v>164</v>
      </c>
      <c r="J11" s="134">
        <v>166</v>
      </c>
    </row>
    <row r="12" spans="1:10" ht="18.75" x14ac:dyDescent="0.3">
      <c r="A12" s="67"/>
      <c r="B12" s="67" t="s">
        <v>17</v>
      </c>
      <c r="C12" s="68">
        <v>64</v>
      </c>
      <c r="D12" s="81">
        <v>74</v>
      </c>
      <c r="E12" s="140">
        <v>108</v>
      </c>
      <c r="F12" s="147">
        <v>108</v>
      </c>
      <c r="G12" s="131">
        <v>110</v>
      </c>
      <c r="H12" s="131">
        <v>111</v>
      </c>
      <c r="I12" s="134">
        <v>112</v>
      </c>
      <c r="J12" s="134">
        <v>114</v>
      </c>
    </row>
    <row r="13" spans="1:10" ht="15.75" x14ac:dyDescent="0.25">
      <c r="A13" s="4"/>
      <c r="B13" s="4"/>
      <c r="C13" s="70"/>
      <c r="D13" s="82"/>
      <c r="E13" s="141" t="s">
        <v>13</v>
      </c>
      <c r="F13" s="148" t="s">
        <v>13</v>
      </c>
      <c r="G13" s="132"/>
      <c r="H13" s="132"/>
      <c r="I13" s="135"/>
      <c r="J13" s="135"/>
    </row>
    <row r="14" spans="1:10" ht="18.75" x14ac:dyDescent="0.3">
      <c r="A14" s="67" t="s">
        <v>4</v>
      </c>
      <c r="B14" s="67" t="s">
        <v>5</v>
      </c>
      <c r="C14" s="68">
        <v>133</v>
      </c>
      <c r="D14" s="81">
        <v>141</v>
      </c>
      <c r="E14" s="140">
        <v>179</v>
      </c>
      <c r="F14" s="147">
        <v>179</v>
      </c>
      <c r="G14" s="131">
        <v>182</v>
      </c>
      <c r="H14" s="131">
        <v>184</v>
      </c>
      <c r="I14" s="134">
        <v>185</v>
      </c>
      <c r="J14" s="134">
        <v>189</v>
      </c>
    </row>
    <row r="15" spans="1:10" ht="18.75" x14ac:dyDescent="0.3">
      <c r="A15" s="67"/>
      <c r="B15" s="67"/>
      <c r="C15" s="68"/>
      <c r="D15" s="81"/>
      <c r="E15" s="140"/>
      <c r="F15" s="147"/>
      <c r="G15" s="131"/>
      <c r="H15" s="131"/>
      <c r="I15" s="134"/>
      <c r="J15" s="134"/>
    </row>
    <row r="16" spans="1:10" ht="18.75" x14ac:dyDescent="0.3">
      <c r="A16" s="67" t="s">
        <v>6</v>
      </c>
      <c r="B16" s="67" t="s">
        <v>59</v>
      </c>
      <c r="C16" s="68">
        <v>400</v>
      </c>
      <c r="D16" s="81">
        <v>420</v>
      </c>
      <c r="E16" s="140">
        <v>500</v>
      </c>
      <c r="F16" s="147">
        <v>500</v>
      </c>
      <c r="G16" s="131">
        <v>510</v>
      </c>
      <c r="H16" s="131">
        <v>512</v>
      </c>
      <c r="I16" s="134">
        <v>520</v>
      </c>
      <c r="J16" s="134">
        <v>524</v>
      </c>
    </row>
    <row r="17" spans="1:10" ht="18.75" x14ac:dyDescent="0.3">
      <c r="A17" s="67"/>
      <c r="B17" s="67" t="s">
        <v>8</v>
      </c>
      <c r="C17" s="68">
        <v>133</v>
      </c>
      <c r="D17" s="81">
        <v>141</v>
      </c>
      <c r="E17" s="140">
        <v>179</v>
      </c>
      <c r="F17" s="147">
        <v>179</v>
      </c>
      <c r="G17" s="131">
        <v>182</v>
      </c>
      <c r="H17" s="131">
        <v>184</v>
      </c>
      <c r="I17" s="134">
        <v>185</v>
      </c>
      <c r="J17" s="134">
        <v>189</v>
      </c>
    </row>
    <row r="18" spans="1:10" ht="18.75" x14ac:dyDescent="0.3">
      <c r="A18" s="67"/>
      <c r="B18" s="67"/>
      <c r="C18" s="68"/>
      <c r="D18" s="81"/>
      <c r="E18" s="140"/>
      <c r="F18" s="147"/>
      <c r="G18" s="131"/>
      <c r="H18" s="131"/>
      <c r="I18" s="134"/>
      <c r="J18" s="134"/>
    </row>
    <row r="19" spans="1:10" ht="18.75" x14ac:dyDescent="0.3">
      <c r="A19" s="67" t="s">
        <v>12</v>
      </c>
      <c r="B19" s="67"/>
      <c r="C19" s="68">
        <v>112</v>
      </c>
      <c r="D19" s="81">
        <v>120</v>
      </c>
      <c r="E19" s="140">
        <v>158</v>
      </c>
      <c r="F19" s="147">
        <v>158</v>
      </c>
      <c r="G19" s="131">
        <v>161</v>
      </c>
      <c r="H19" s="131">
        <v>162</v>
      </c>
      <c r="I19" s="134">
        <v>164</v>
      </c>
      <c r="J19" s="134">
        <v>166</v>
      </c>
    </row>
    <row r="20" spans="1:10" ht="26.25" x14ac:dyDescent="0.4">
      <c r="A20" s="142"/>
      <c r="B20" s="142"/>
      <c r="C20" s="143"/>
      <c r="D20" s="143"/>
      <c r="E20" s="144"/>
      <c r="F20" s="149"/>
      <c r="G20" s="136">
        <v>0.04</v>
      </c>
      <c r="H20" s="143"/>
      <c r="I20" s="138">
        <v>0.04</v>
      </c>
      <c r="J20" s="143"/>
    </row>
    <row r="21" spans="1:10" ht="18.75" x14ac:dyDescent="0.3">
      <c r="A21" s="67" t="s">
        <v>72</v>
      </c>
      <c r="B21" s="67" t="s">
        <v>73</v>
      </c>
      <c r="C21" s="68"/>
      <c r="D21" s="68"/>
      <c r="E21" s="140">
        <v>25</v>
      </c>
      <c r="F21" s="147"/>
      <c r="G21" s="131">
        <v>26</v>
      </c>
      <c r="H21" s="131"/>
      <c r="I21" s="134">
        <v>26</v>
      </c>
      <c r="J21" s="134"/>
    </row>
    <row r="22" spans="1:10" ht="18.75" x14ac:dyDescent="0.3">
      <c r="A22" s="71"/>
      <c r="B22" s="71"/>
      <c r="C22" s="72"/>
      <c r="D22" s="71"/>
    </row>
    <row r="23" spans="1:10" x14ac:dyDescent="0.25">
      <c r="A23" s="83" t="s">
        <v>14</v>
      </c>
      <c r="B23" s="51"/>
      <c r="C23" s="84"/>
      <c r="D23" s="85"/>
      <c r="E23" s="85"/>
      <c r="F23" s="85"/>
      <c r="G23" s="85"/>
      <c r="H23" s="85"/>
    </row>
    <row r="24" spans="1:10" x14ac:dyDescent="0.25">
      <c r="A24" s="115" t="s">
        <v>15</v>
      </c>
      <c r="B24" s="116"/>
      <c r="C24" s="84"/>
      <c r="D24" s="85"/>
      <c r="E24" s="85"/>
      <c r="F24" s="85"/>
      <c r="G24" s="85"/>
      <c r="H24" s="85"/>
    </row>
    <row r="25" spans="1:10" x14ac:dyDescent="0.25">
      <c r="A25" s="115" t="s">
        <v>52</v>
      </c>
      <c r="B25" s="116"/>
      <c r="C25" s="86"/>
      <c r="D25" s="85"/>
      <c r="E25" s="85"/>
      <c r="F25" s="85"/>
      <c r="G25" s="85"/>
      <c r="H25" s="85"/>
    </row>
    <row r="26" spans="1:10" x14ac:dyDescent="0.25">
      <c r="A26" s="115" t="s">
        <v>56</v>
      </c>
      <c r="B26" s="116"/>
      <c r="C26" s="86"/>
      <c r="D26" s="85"/>
      <c r="E26" s="85"/>
      <c r="F26" s="85"/>
      <c r="G26" s="85"/>
      <c r="H26" s="85"/>
    </row>
    <row r="27" spans="1:10" x14ac:dyDescent="0.25">
      <c r="A27" s="51"/>
      <c r="B27" s="51"/>
      <c r="C27" s="87"/>
      <c r="D27" s="85"/>
      <c r="E27" s="85"/>
      <c r="F27" s="85"/>
      <c r="G27" s="85"/>
      <c r="H27" s="85"/>
    </row>
    <row r="28" spans="1:10" ht="15.75" x14ac:dyDescent="0.25">
      <c r="A28" s="2"/>
      <c r="B28" s="2"/>
      <c r="C28" s="2"/>
      <c r="D28" s="1"/>
    </row>
    <row r="29" spans="1:10" ht="15.75" x14ac:dyDescent="0.25">
      <c r="A29" s="2"/>
      <c r="B29" s="2"/>
      <c r="C29" s="2"/>
      <c r="D29" s="1"/>
    </row>
  </sheetData>
  <mergeCells count="1">
    <mergeCell ref="A2:I2"/>
  </mergeCells>
  <pageMargins left="0.7" right="0.7" top="0.75" bottom="0.75" header="0.3" footer="0.3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1F385-C83E-4B9E-BBAC-07B2FFEE61E3}">
  <sheetPr>
    <pageSetUpPr fitToPage="1"/>
  </sheetPr>
  <dimension ref="A1:I29"/>
  <sheetViews>
    <sheetView view="pageBreakPreview" zoomScaleNormal="100" zoomScaleSheetLayoutView="100" workbookViewId="0">
      <selection activeCell="F3" sqref="F3"/>
    </sheetView>
  </sheetViews>
  <sheetFormatPr defaultRowHeight="15" x14ac:dyDescent="0.25"/>
  <cols>
    <col min="1" max="1" width="19.140625" customWidth="1"/>
    <col min="2" max="2" width="51.140625" customWidth="1"/>
    <col min="3" max="4" width="17.85546875" hidden="1" customWidth="1"/>
    <col min="5" max="5" width="17.28515625" customWidth="1"/>
    <col min="6" max="7" width="18.140625" customWidth="1"/>
    <col min="8" max="8" width="18.28515625" customWidth="1"/>
    <col min="9" max="9" width="17.5703125" customWidth="1"/>
  </cols>
  <sheetData>
    <row r="1" spans="1:9" x14ac:dyDescent="0.25">
      <c r="A1" t="s">
        <v>13</v>
      </c>
    </row>
    <row r="2" spans="1:9" ht="21" x14ac:dyDescent="0.35">
      <c r="A2" s="150" t="s">
        <v>74</v>
      </c>
      <c r="B2" s="150"/>
      <c r="C2" s="150"/>
      <c r="D2" s="150"/>
      <c r="E2" s="150"/>
      <c r="F2" s="150"/>
      <c r="G2" s="150"/>
      <c r="H2" s="150"/>
    </row>
    <row r="3" spans="1:9" ht="26.25" x14ac:dyDescent="0.4">
      <c r="A3" s="64"/>
      <c r="B3" s="64"/>
      <c r="C3" s="64"/>
      <c r="D3" s="64"/>
      <c r="E3" s="114"/>
      <c r="F3" s="136">
        <v>0.02</v>
      </c>
      <c r="G3" s="137">
        <v>2.5000000000000001E-2</v>
      </c>
      <c r="H3" s="138">
        <v>0.02</v>
      </c>
      <c r="I3" s="139">
        <v>2.5000000000000001E-2</v>
      </c>
    </row>
    <row r="4" spans="1:9" ht="18.75" x14ac:dyDescent="0.3">
      <c r="A4" s="65" t="s">
        <v>0</v>
      </c>
      <c r="B4" s="65" t="s">
        <v>10</v>
      </c>
      <c r="C4" s="66" t="s">
        <v>27</v>
      </c>
      <c r="D4" s="80" t="s">
        <v>53</v>
      </c>
      <c r="E4" s="66" t="s">
        <v>58</v>
      </c>
      <c r="F4" s="130" t="s">
        <v>70</v>
      </c>
      <c r="G4" s="130" t="s">
        <v>70</v>
      </c>
      <c r="H4" s="133" t="s">
        <v>71</v>
      </c>
      <c r="I4" s="133" t="s">
        <v>71</v>
      </c>
    </row>
    <row r="5" spans="1:9" ht="18.75" x14ac:dyDescent="0.3">
      <c r="A5" s="67" t="s">
        <v>1</v>
      </c>
      <c r="B5" s="67" t="s">
        <v>49</v>
      </c>
      <c r="C5" s="68">
        <v>112</v>
      </c>
      <c r="D5" s="81">
        <v>120</v>
      </c>
      <c r="E5" s="140">
        <v>158</v>
      </c>
      <c r="F5" s="131">
        <v>161</v>
      </c>
      <c r="G5" s="131">
        <v>162</v>
      </c>
      <c r="H5" s="134">
        <v>164</v>
      </c>
      <c r="I5" s="134">
        <v>166</v>
      </c>
    </row>
    <row r="6" spans="1:9" ht="18.75" x14ac:dyDescent="0.3">
      <c r="A6" s="67"/>
      <c r="B6" s="69" t="s">
        <v>55</v>
      </c>
      <c r="C6" s="68">
        <v>112</v>
      </c>
      <c r="D6" s="81">
        <v>120</v>
      </c>
      <c r="E6" s="140">
        <v>158</v>
      </c>
      <c r="F6" s="131">
        <v>161</v>
      </c>
      <c r="G6" s="131">
        <v>162</v>
      </c>
      <c r="H6" s="134">
        <v>164</v>
      </c>
      <c r="I6" s="134">
        <v>166</v>
      </c>
    </row>
    <row r="7" spans="1:9" ht="18.75" x14ac:dyDescent="0.3">
      <c r="A7" s="67"/>
      <c r="B7" s="67" t="s">
        <v>50</v>
      </c>
      <c r="C7" s="68">
        <v>64</v>
      </c>
      <c r="D7" s="81">
        <v>74</v>
      </c>
      <c r="E7" s="140">
        <v>108</v>
      </c>
      <c r="F7" s="131">
        <v>110</v>
      </c>
      <c r="G7" s="131">
        <v>111</v>
      </c>
      <c r="H7" s="134">
        <v>112</v>
      </c>
      <c r="I7" s="134">
        <v>114</v>
      </c>
    </row>
    <row r="8" spans="1:9" ht="18.75" x14ac:dyDescent="0.3">
      <c r="A8" s="67"/>
      <c r="B8" s="67" t="s">
        <v>51</v>
      </c>
      <c r="C8" s="68">
        <v>64</v>
      </c>
      <c r="D8" s="81">
        <v>74</v>
      </c>
      <c r="E8" s="140">
        <v>108</v>
      </c>
      <c r="F8" s="131">
        <v>110</v>
      </c>
      <c r="G8" s="131">
        <v>111</v>
      </c>
      <c r="H8" s="134">
        <v>112</v>
      </c>
      <c r="I8" s="134">
        <v>114</v>
      </c>
    </row>
    <row r="9" spans="1:9" ht="18.75" x14ac:dyDescent="0.3">
      <c r="A9" s="67"/>
      <c r="B9" s="67"/>
      <c r="C9" s="68"/>
      <c r="D9" s="81"/>
      <c r="E9" s="140"/>
      <c r="F9" s="131"/>
      <c r="G9" s="131"/>
      <c r="H9" s="134"/>
      <c r="I9" s="134"/>
    </row>
    <row r="10" spans="1:9" ht="18.75" x14ac:dyDescent="0.3">
      <c r="A10" s="67" t="s">
        <v>9</v>
      </c>
      <c r="B10" s="67" t="s">
        <v>59</v>
      </c>
      <c r="C10" s="68">
        <v>400</v>
      </c>
      <c r="D10" s="81">
        <v>420</v>
      </c>
      <c r="E10" s="140">
        <v>480</v>
      </c>
      <c r="F10" s="131">
        <v>490</v>
      </c>
      <c r="G10" s="131">
        <v>492</v>
      </c>
      <c r="H10" s="134">
        <v>500</v>
      </c>
      <c r="I10" s="134">
        <v>504</v>
      </c>
    </row>
    <row r="11" spans="1:9" ht="18.75" x14ac:dyDescent="0.3">
      <c r="A11" s="67"/>
      <c r="B11" s="67" t="s">
        <v>16</v>
      </c>
      <c r="C11" s="68">
        <v>112</v>
      </c>
      <c r="D11" s="81">
        <v>120</v>
      </c>
      <c r="E11" s="140">
        <v>158</v>
      </c>
      <c r="F11" s="131">
        <v>161</v>
      </c>
      <c r="G11" s="131">
        <v>162</v>
      </c>
      <c r="H11" s="134">
        <v>164</v>
      </c>
      <c r="I11" s="134">
        <v>166</v>
      </c>
    </row>
    <row r="12" spans="1:9" ht="18.75" x14ac:dyDescent="0.3">
      <c r="A12" s="67"/>
      <c r="B12" s="67" t="s">
        <v>17</v>
      </c>
      <c r="C12" s="68">
        <v>64</v>
      </c>
      <c r="D12" s="81">
        <v>74</v>
      </c>
      <c r="E12" s="140">
        <v>108</v>
      </c>
      <c r="F12" s="131">
        <v>110</v>
      </c>
      <c r="G12" s="131">
        <v>111</v>
      </c>
      <c r="H12" s="134">
        <v>112</v>
      </c>
      <c r="I12" s="134">
        <v>114</v>
      </c>
    </row>
    <row r="13" spans="1:9" ht="15.75" x14ac:dyDescent="0.25">
      <c r="A13" s="4"/>
      <c r="B13" s="4"/>
      <c r="C13" s="70"/>
      <c r="D13" s="82"/>
      <c r="E13" s="141" t="s">
        <v>13</v>
      </c>
      <c r="F13" s="132"/>
      <c r="G13" s="132"/>
      <c r="H13" s="135"/>
      <c r="I13" s="135"/>
    </row>
    <row r="14" spans="1:9" ht="18.75" x14ac:dyDescent="0.3">
      <c r="A14" s="67" t="s">
        <v>4</v>
      </c>
      <c r="B14" s="67" t="s">
        <v>5</v>
      </c>
      <c r="C14" s="68">
        <v>133</v>
      </c>
      <c r="D14" s="81">
        <v>141</v>
      </c>
      <c r="E14" s="140">
        <v>179</v>
      </c>
      <c r="F14" s="131">
        <v>182</v>
      </c>
      <c r="G14" s="131">
        <v>184</v>
      </c>
      <c r="H14" s="134">
        <v>185</v>
      </c>
      <c r="I14" s="134">
        <v>189</v>
      </c>
    </row>
    <row r="15" spans="1:9" ht="18.75" x14ac:dyDescent="0.3">
      <c r="A15" s="67"/>
      <c r="B15" s="67"/>
      <c r="C15" s="68"/>
      <c r="D15" s="81"/>
      <c r="E15" s="140"/>
      <c r="F15" s="131"/>
      <c r="G15" s="131"/>
      <c r="H15" s="134"/>
      <c r="I15" s="134"/>
    </row>
    <row r="16" spans="1:9" ht="18.75" x14ac:dyDescent="0.3">
      <c r="A16" s="67" t="s">
        <v>6</v>
      </c>
      <c r="B16" s="67" t="s">
        <v>59</v>
      </c>
      <c r="C16" s="68">
        <v>400</v>
      </c>
      <c r="D16" s="81">
        <v>420</v>
      </c>
      <c r="E16" s="140">
        <v>500</v>
      </c>
      <c r="F16" s="131">
        <v>510</v>
      </c>
      <c r="G16" s="131">
        <v>512</v>
      </c>
      <c r="H16" s="134">
        <v>520</v>
      </c>
      <c r="I16" s="134">
        <v>524</v>
      </c>
    </row>
    <row r="17" spans="1:9" ht="18.75" x14ac:dyDescent="0.3">
      <c r="A17" s="67"/>
      <c r="B17" s="67" t="s">
        <v>8</v>
      </c>
      <c r="C17" s="68">
        <v>133</v>
      </c>
      <c r="D17" s="81">
        <v>141</v>
      </c>
      <c r="E17" s="140">
        <v>179</v>
      </c>
      <c r="F17" s="131">
        <v>182</v>
      </c>
      <c r="G17" s="131">
        <v>184</v>
      </c>
      <c r="H17" s="134">
        <v>185</v>
      </c>
      <c r="I17" s="134">
        <v>189</v>
      </c>
    </row>
    <row r="18" spans="1:9" ht="18.75" x14ac:dyDescent="0.3">
      <c r="A18" s="67"/>
      <c r="B18" s="67"/>
      <c r="C18" s="68"/>
      <c r="D18" s="81"/>
      <c r="E18" s="140"/>
      <c r="F18" s="131"/>
      <c r="G18" s="131"/>
      <c r="H18" s="134"/>
      <c r="I18" s="134"/>
    </row>
    <row r="19" spans="1:9" ht="18.75" x14ac:dyDescent="0.3">
      <c r="A19" s="67" t="s">
        <v>12</v>
      </c>
      <c r="B19" s="67"/>
      <c r="C19" s="68">
        <v>112</v>
      </c>
      <c r="D19" s="81">
        <v>120</v>
      </c>
      <c r="E19" s="140">
        <v>158</v>
      </c>
      <c r="F19" s="131">
        <v>161</v>
      </c>
      <c r="G19" s="131">
        <v>162</v>
      </c>
      <c r="H19" s="134">
        <v>164</v>
      </c>
      <c r="I19" s="134">
        <v>166</v>
      </c>
    </row>
    <row r="20" spans="1:9" ht="26.25" x14ac:dyDescent="0.4">
      <c r="A20" s="142"/>
      <c r="B20" s="142"/>
      <c r="C20" s="143"/>
      <c r="D20" s="143"/>
      <c r="E20" s="144"/>
      <c r="F20" s="136">
        <v>0.04</v>
      </c>
      <c r="G20" s="143"/>
      <c r="H20" s="138">
        <v>0.04</v>
      </c>
      <c r="I20" s="143"/>
    </row>
    <row r="21" spans="1:9" ht="18.75" x14ac:dyDescent="0.3">
      <c r="A21" s="67" t="s">
        <v>72</v>
      </c>
      <c r="B21" s="67" t="s">
        <v>73</v>
      </c>
      <c r="C21" s="68"/>
      <c r="D21" s="68"/>
      <c r="E21" s="140">
        <v>25</v>
      </c>
      <c r="F21" s="131">
        <v>26</v>
      </c>
      <c r="G21" s="131"/>
      <c r="H21" s="134">
        <v>26</v>
      </c>
      <c r="I21" s="134"/>
    </row>
    <row r="22" spans="1:9" ht="18.75" x14ac:dyDescent="0.3">
      <c r="A22" s="71"/>
      <c r="B22" s="71"/>
      <c r="C22" s="72"/>
      <c r="D22" s="71"/>
    </row>
    <row r="23" spans="1:9" x14ac:dyDescent="0.25">
      <c r="A23" s="83" t="s">
        <v>14</v>
      </c>
      <c r="B23" s="51"/>
      <c r="C23" s="84"/>
      <c r="D23" s="85"/>
      <c r="E23" s="85"/>
      <c r="F23" s="85"/>
      <c r="G23" s="85"/>
    </row>
    <row r="24" spans="1:9" x14ac:dyDescent="0.25">
      <c r="A24" s="115" t="s">
        <v>15</v>
      </c>
      <c r="B24" s="116"/>
      <c r="C24" s="84"/>
      <c r="D24" s="85"/>
      <c r="E24" s="85"/>
      <c r="F24" s="85"/>
      <c r="G24" s="85"/>
    </row>
    <row r="25" spans="1:9" x14ac:dyDescent="0.25">
      <c r="A25" s="115" t="s">
        <v>52</v>
      </c>
      <c r="B25" s="116"/>
      <c r="C25" s="86"/>
      <c r="D25" s="85"/>
      <c r="E25" s="85"/>
      <c r="F25" s="85"/>
      <c r="G25" s="85"/>
    </row>
    <row r="26" spans="1:9" x14ac:dyDescent="0.25">
      <c r="A26" s="115" t="s">
        <v>56</v>
      </c>
      <c r="B26" s="116"/>
      <c r="C26" s="86"/>
      <c r="D26" s="85"/>
      <c r="E26" s="85"/>
      <c r="F26" s="85"/>
      <c r="G26" s="85"/>
    </row>
    <row r="27" spans="1:9" x14ac:dyDescent="0.25">
      <c r="A27" s="51"/>
      <c r="B27" s="51"/>
      <c r="C27" s="87"/>
      <c r="D27" s="85"/>
      <c r="E27" s="85"/>
      <c r="F27" s="85"/>
      <c r="G27" s="85"/>
    </row>
    <row r="28" spans="1:9" ht="15.75" x14ac:dyDescent="0.25">
      <c r="A28" s="2"/>
      <c r="B28" s="2"/>
      <c r="C28" s="2"/>
      <c r="D28" s="1"/>
    </row>
    <row r="29" spans="1:9" ht="15.75" x14ac:dyDescent="0.25">
      <c r="A29" s="2"/>
      <c r="B29" s="2"/>
      <c r="C29" s="2"/>
      <c r="D29" s="1"/>
    </row>
  </sheetData>
  <mergeCells count="1">
    <mergeCell ref="A2:H2"/>
  </mergeCells>
  <pageMargins left="0.7" right="0.7" top="0.75" bottom="0.75" header="0.3" footer="0.3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0"/>
  <sheetViews>
    <sheetView view="pageBreakPreview" zoomScale="90" zoomScaleNormal="100" zoomScaleSheetLayoutView="90" workbookViewId="0">
      <selection activeCell="M5" sqref="M5"/>
    </sheetView>
  </sheetViews>
  <sheetFormatPr defaultColWidth="9.140625" defaultRowHeight="15.75" x14ac:dyDescent="0.25"/>
  <cols>
    <col min="1" max="1" width="22" style="1" customWidth="1"/>
    <col min="2" max="2" width="37.7109375" style="1" customWidth="1"/>
    <col min="3" max="3" width="14.140625" style="1" customWidth="1"/>
    <col min="4" max="5" width="13" style="1" customWidth="1"/>
    <col min="6" max="6" width="5.85546875" style="1" customWidth="1"/>
    <col min="7" max="7" width="12" style="1" customWidth="1"/>
    <col min="8" max="8" width="10.7109375" style="1" customWidth="1"/>
    <col min="9" max="9" width="12" style="1" customWidth="1"/>
    <col min="10" max="10" width="10.7109375" style="1" customWidth="1"/>
    <col min="11" max="11" width="11.42578125" style="1" customWidth="1"/>
    <col min="12" max="12" width="10.7109375" style="1" customWidth="1"/>
    <col min="13" max="13" width="13.85546875" style="1" customWidth="1"/>
    <col min="14" max="14" width="12" style="1" customWidth="1"/>
    <col min="15" max="15" width="14.7109375" style="1" customWidth="1"/>
    <col min="16" max="16" width="11.42578125" style="1" customWidth="1"/>
    <col min="17" max="17" width="14.140625" style="1" customWidth="1"/>
    <col min="18" max="16384" width="9.140625" style="1"/>
  </cols>
  <sheetData>
    <row r="1" spans="1:19" ht="24" thickBot="1" x14ac:dyDescent="0.4">
      <c r="A1" s="154" t="s">
        <v>63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9" ht="19.5" thickBot="1" x14ac:dyDescent="0.35">
      <c r="A2" s="5"/>
      <c r="B2" s="5"/>
      <c r="C2" s="5"/>
      <c r="D2" s="5"/>
      <c r="E2" s="5"/>
      <c r="F2" s="5"/>
      <c r="G2" s="157" t="s">
        <v>64</v>
      </c>
      <c r="H2" s="158"/>
      <c r="I2" s="158"/>
      <c r="J2" s="158"/>
      <c r="K2" s="158"/>
      <c r="L2" s="158"/>
      <c r="M2" s="50" t="s">
        <v>65</v>
      </c>
      <c r="O2" s="23" t="s">
        <v>65</v>
      </c>
      <c r="P2" s="28" t="s">
        <v>13</v>
      </c>
    </row>
    <row r="3" spans="1:19" ht="18" customHeight="1" x14ac:dyDescent="0.25">
      <c r="A3" s="89" t="s">
        <v>11</v>
      </c>
      <c r="B3" s="89"/>
      <c r="C3" s="98">
        <v>0.05</v>
      </c>
      <c r="D3" s="98">
        <v>7.0000000000000007E-2</v>
      </c>
      <c r="E3" s="98">
        <v>7.0000000000000007E-2</v>
      </c>
      <c r="F3" s="90"/>
      <c r="G3" s="91">
        <v>0.02</v>
      </c>
      <c r="H3" s="91">
        <v>2.5000000000000001E-2</v>
      </c>
      <c r="I3" s="91">
        <v>0.03</v>
      </c>
      <c r="J3" s="91">
        <v>3.5000000000000003E-2</v>
      </c>
      <c r="K3" s="91">
        <v>0.04</v>
      </c>
      <c r="L3" s="91">
        <v>0.05</v>
      </c>
      <c r="M3" s="104" t="s">
        <v>28</v>
      </c>
      <c r="N3" s="109" t="s">
        <v>60</v>
      </c>
      <c r="O3" s="105" t="s">
        <v>28</v>
      </c>
      <c r="P3" s="94" t="s">
        <v>60</v>
      </c>
      <c r="R3" s="26">
        <v>7.0999999999999994E-2</v>
      </c>
      <c r="S3" s="26">
        <v>6.2E-2</v>
      </c>
    </row>
    <row r="4" spans="1:19" ht="18" customHeight="1" x14ac:dyDescent="0.25">
      <c r="A4" s="89" t="s">
        <v>0</v>
      </c>
      <c r="B4" s="89" t="s">
        <v>10</v>
      </c>
      <c r="C4" s="92" t="s">
        <v>54</v>
      </c>
      <c r="D4" s="92" t="s">
        <v>57</v>
      </c>
      <c r="E4" s="92" t="s">
        <v>58</v>
      </c>
      <c r="F4" s="93"/>
      <c r="G4" s="94"/>
      <c r="H4" s="94"/>
      <c r="I4" s="94"/>
      <c r="J4" s="94"/>
      <c r="K4" s="94"/>
      <c r="L4" s="94"/>
      <c r="M4" s="106">
        <v>2026</v>
      </c>
      <c r="N4" s="110">
        <v>2026</v>
      </c>
      <c r="O4" s="106">
        <v>2027</v>
      </c>
      <c r="P4" s="94">
        <v>2027</v>
      </c>
      <c r="R4" s="26">
        <v>7.0999999999999994E-2</v>
      </c>
      <c r="S4" s="26">
        <v>6.2E-2</v>
      </c>
    </row>
    <row r="5" spans="1:19" ht="18" customHeight="1" x14ac:dyDescent="0.25">
      <c r="A5" s="75" t="s">
        <v>1</v>
      </c>
      <c r="B5" s="75" t="s">
        <v>32</v>
      </c>
      <c r="C5" s="25">
        <v>135</v>
      </c>
      <c r="D5" s="76">
        <v>148</v>
      </c>
      <c r="E5" s="76">
        <v>158</v>
      </c>
      <c r="F5" s="95"/>
      <c r="G5" s="96">
        <f>SUM(E5*G3)+E5</f>
        <v>161.16</v>
      </c>
      <c r="H5" s="96">
        <f>SUM(E5*H3)+E5</f>
        <v>161.94999999999999</v>
      </c>
      <c r="I5" s="96">
        <f>SUM(E5*I3)+E5</f>
        <v>162.74</v>
      </c>
      <c r="J5" s="96">
        <f>SUM(E5*J3)+E5</f>
        <v>163.53</v>
      </c>
      <c r="K5" s="96">
        <f>SUM(E5*K3)+E5</f>
        <v>164.32</v>
      </c>
      <c r="L5" s="96">
        <f>SUM(E5*L3)+E5</f>
        <v>165.9</v>
      </c>
      <c r="M5" s="107">
        <v>161</v>
      </c>
      <c r="N5" s="111">
        <f>SUM(M5-E5)</f>
        <v>3</v>
      </c>
      <c r="O5" s="107">
        <v>164</v>
      </c>
      <c r="P5" s="108">
        <f>SUM(O5-M5)</f>
        <v>3</v>
      </c>
      <c r="R5" s="26">
        <v>0.158</v>
      </c>
      <c r="S5" s="26">
        <v>0.1</v>
      </c>
    </row>
    <row r="6" spans="1:19" ht="18" customHeight="1" x14ac:dyDescent="0.25">
      <c r="A6" s="75"/>
      <c r="B6" s="75" t="s">
        <v>29</v>
      </c>
      <c r="C6" s="25">
        <v>135</v>
      </c>
      <c r="D6" s="76">
        <v>148</v>
      </c>
      <c r="E6" s="76">
        <v>158</v>
      </c>
      <c r="F6" s="95"/>
      <c r="G6" s="96">
        <f>SUM(E6*G3)+E6</f>
        <v>161.16</v>
      </c>
      <c r="H6" s="96">
        <f>SUM(E6*H3)+E6</f>
        <v>161.94999999999999</v>
      </c>
      <c r="I6" s="96">
        <f>SUM(E6*I3)+E6</f>
        <v>162.74</v>
      </c>
      <c r="J6" s="96">
        <f>SUM(E6*J3)+E6</f>
        <v>163.53</v>
      </c>
      <c r="K6" s="96">
        <f>SUM(E6*K3)+E6</f>
        <v>164.32</v>
      </c>
      <c r="L6" s="96">
        <f>SUM(E6*L3)+E6</f>
        <v>165.9</v>
      </c>
      <c r="M6" s="107">
        <v>161</v>
      </c>
      <c r="N6" s="111">
        <f t="shared" ref="N6:N19" si="0">SUM(M6-E6)</f>
        <v>3</v>
      </c>
      <c r="O6" s="107">
        <v>164</v>
      </c>
      <c r="P6" s="108">
        <f t="shared" ref="P6:P19" si="1">SUM(O6-M6)</f>
        <v>3</v>
      </c>
      <c r="R6" s="26">
        <v>0.158</v>
      </c>
      <c r="S6" s="26">
        <v>0.1</v>
      </c>
    </row>
    <row r="7" spans="1:19" ht="18" customHeight="1" x14ac:dyDescent="0.25">
      <c r="A7" s="75"/>
      <c r="B7" s="75" t="s">
        <v>30</v>
      </c>
      <c r="C7" s="25">
        <v>89</v>
      </c>
      <c r="D7" s="76">
        <v>98</v>
      </c>
      <c r="E7" s="76">
        <v>108</v>
      </c>
      <c r="F7" s="95"/>
      <c r="G7" s="96">
        <f>SUM(E7*G3)+E7</f>
        <v>110.16</v>
      </c>
      <c r="H7" s="96">
        <f>SUM(E7*H3)+E7</f>
        <v>110.7</v>
      </c>
      <c r="I7" s="96">
        <f>SUM(E7*I3)+E7</f>
        <v>111.24</v>
      </c>
      <c r="J7" s="96">
        <f>SUM(E7*J3)+E7</f>
        <v>111.78</v>
      </c>
      <c r="K7" s="96">
        <f>SUM(E7*K3)+E7</f>
        <v>112.32</v>
      </c>
      <c r="L7" s="96">
        <f>SUM(E7*L3)+E7</f>
        <v>113.4</v>
      </c>
      <c r="M7" s="107">
        <v>110</v>
      </c>
      <c r="N7" s="111">
        <f t="shared" si="0"/>
        <v>2</v>
      </c>
      <c r="O7" s="107">
        <v>112</v>
      </c>
      <c r="P7" s="108">
        <f t="shared" si="1"/>
        <v>2</v>
      </c>
      <c r="R7" s="4"/>
      <c r="S7" s="4"/>
    </row>
    <row r="8" spans="1:19" ht="18" customHeight="1" x14ac:dyDescent="0.25">
      <c r="A8" s="75"/>
      <c r="B8" s="75" t="s">
        <v>31</v>
      </c>
      <c r="C8" s="25">
        <v>89</v>
      </c>
      <c r="D8" s="76">
        <v>98</v>
      </c>
      <c r="E8" s="76">
        <v>108</v>
      </c>
      <c r="F8" s="95"/>
      <c r="G8" s="96">
        <f>SUM(E8*G3)+E8</f>
        <v>110.16</v>
      </c>
      <c r="H8" s="96">
        <f>SUM(E8*H3)+E8</f>
        <v>110.7</v>
      </c>
      <c r="I8" s="96">
        <f>SUM(E8*I3)+E8</f>
        <v>111.24</v>
      </c>
      <c r="J8" s="96">
        <f>SUM(E8*J3)+E8</f>
        <v>111.78</v>
      </c>
      <c r="K8" s="96">
        <f>SUM(E8*K3)+E8</f>
        <v>112.32</v>
      </c>
      <c r="L8" s="96">
        <f>SUM(E8*L3)+E8</f>
        <v>113.4</v>
      </c>
      <c r="M8" s="107">
        <v>110</v>
      </c>
      <c r="N8" s="111">
        <f t="shared" si="0"/>
        <v>2</v>
      </c>
      <c r="O8" s="107">
        <v>112</v>
      </c>
      <c r="P8" s="108">
        <f t="shared" si="1"/>
        <v>2</v>
      </c>
      <c r="R8" s="26">
        <v>0.06</v>
      </c>
      <c r="S8" s="26">
        <v>5.3999999999999999E-2</v>
      </c>
    </row>
    <row r="9" spans="1:19" ht="18" customHeight="1" x14ac:dyDescent="0.25">
      <c r="A9" s="75"/>
      <c r="B9" s="75"/>
      <c r="C9" s="70"/>
      <c r="D9" s="79"/>
      <c r="E9" s="79"/>
      <c r="F9" s="95"/>
      <c r="G9" s="96" t="s">
        <v>13</v>
      </c>
      <c r="H9" s="96"/>
      <c r="I9" s="96"/>
      <c r="J9" s="96"/>
      <c r="K9" s="96"/>
      <c r="L9" s="96"/>
      <c r="M9" s="107"/>
      <c r="N9" s="111" t="s">
        <v>13</v>
      </c>
      <c r="O9" s="107"/>
      <c r="P9" s="108" t="s">
        <v>13</v>
      </c>
      <c r="R9" s="4"/>
      <c r="S9" s="4"/>
    </row>
    <row r="10" spans="1:19" ht="18" customHeight="1" x14ac:dyDescent="0.25">
      <c r="A10" s="75" t="s">
        <v>4</v>
      </c>
      <c r="B10" s="75" t="s">
        <v>5</v>
      </c>
      <c r="C10" s="25">
        <v>156</v>
      </c>
      <c r="D10" s="76">
        <v>169</v>
      </c>
      <c r="E10" s="76">
        <v>179</v>
      </c>
      <c r="F10" s="95"/>
      <c r="G10" s="96">
        <f>SUM(E10*G3)+E10</f>
        <v>182.58</v>
      </c>
      <c r="H10" s="96">
        <f>SUM(E10*H3)+E10</f>
        <v>183.47499999999999</v>
      </c>
      <c r="I10" s="96">
        <f>SUM(E10*I3)+E10</f>
        <v>184.37</v>
      </c>
      <c r="J10" s="96">
        <f>SUM(E10*J3)+E10</f>
        <v>185.26499999999999</v>
      </c>
      <c r="K10" s="96">
        <f>SUM(E10*K3)+E10</f>
        <v>186.16</v>
      </c>
      <c r="L10" s="96">
        <f>SUM(E10*L3)+E10</f>
        <v>187.95</v>
      </c>
      <c r="M10" s="107">
        <v>182</v>
      </c>
      <c r="N10" s="111">
        <f t="shared" si="0"/>
        <v>3</v>
      </c>
      <c r="O10" s="107">
        <v>185</v>
      </c>
      <c r="P10" s="108">
        <f t="shared" si="1"/>
        <v>3</v>
      </c>
      <c r="R10" s="26">
        <v>0.05</v>
      </c>
      <c r="S10" s="26">
        <v>4.4999999999999998E-2</v>
      </c>
    </row>
    <row r="11" spans="1:19" ht="18" customHeight="1" x14ac:dyDescent="0.25">
      <c r="A11" s="75"/>
      <c r="B11" s="75"/>
      <c r="C11" s="25"/>
      <c r="D11" s="76" t="s">
        <v>13</v>
      </c>
      <c r="E11" s="76" t="s">
        <v>13</v>
      </c>
      <c r="F11" s="95"/>
      <c r="G11" s="96" t="s">
        <v>13</v>
      </c>
      <c r="H11" s="96"/>
      <c r="I11" s="96"/>
      <c r="J11" s="96"/>
      <c r="K11" s="96"/>
      <c r="L11" s="96"/>
      <c r="M11" s="107"/>
      <c r="N11" s="111" t="s">
        <v>13</v>
      </c>
      <c r="O11" s="107"/>
      <c r="P11" s="108" t="s">
        <v>13</v>
      </c>
      <c r="R11" s="26">
        <v>0.06</v>
      </c>
      <c r="S11" s="26">
        <v>5.3999999999999999E-2</v>
      </c>
    </row>
    <row r="12" spans="1:19" ht="18" customHeight="1" x14ac:dyDescent="0.25">
      <c r="A12" s="75" t="s">
        <v>6</v>
      </c>
      <c r="B12" s="75" t="s">
        <v>7</v>
      </c>
      <c r="C12" s="25">
        <v>435</v>
      </c>
      <c r="D12" s="76">
        <v>470</v>
      </c>
      <c r="E12" s="76">
        <v>500</v>
      </c>
      <c r="F12" s="95"/>
      <c r="G12" s="96">
        <f>SUM(E12*G3)+E12</f>
        <v>510</v>
      </c>
      <c r="H12" s="96">
        <f>SUM(E12*H3)+E12</f>
        <v>512.5</v>
      </c>
      <c r="I12" s="96">
        <f>SUM(E12*I3)+E12</f>
        <v>515</v>
      </c>
      <c r="J12" s="96">
        <f>SUM(E12*J3)+E12</f>
        <v>517.5</v>
      </c>
      <c r="K12" s="96">
        <f>SUM(E12*K3)+E12</f>
        <v>520</v>
      </c>
      <c r="L12" s="96">
        <f>SUM(E12*L3)+E12</f>
        <v>525</v>
      </c>
      <c r="M12" s="107">
        <v>510</v>
      </c>
      <c r="N12" s="111">
        <f t="shared" si="0"/>
        <v>10</v>
      </c>
      <c r="O12" s="107">
        <v>520</v>
      </c>
      <c r="P12" s="108">
        <f t="shared" si="1"/>
        <v>10</v>
      </c>
      <c r="R12" s="4"/>
      <c r="S12" s="4"/>
    </row>
    <row r="13" spans="1:19" ht="18" customHeight="1" x14ac:dyDescent="0.25">
      <c r="A13" s="75"/>
      <c r="B13" s="75" t="s">
        <v>8</v>
      </c>
      <c r="C13" s="25">
        <v>156</v>
      </c>
      <c r="D13" s="76">
        <v>169</v>
      </c>
      <c r="E13" s="76">
        <v>179</v>
      </c>
      <c r="F13" s="95"/>
      <c r="G13" s="96">
        <f>SUM(E13*G3)+E13</f>
        <v>182.58</v>
      </c>
      <c r="H13" s="96">
        <f>SUM(E13*H3)+E13</f>
        <v>183.47499999999999</v>
      </c>
      <c r="I13" s="96">
        <f>SUM(E13*I3)+E13</f>
        <v>184.37</v>
      </c>
      <c r="J13" s="96">
        <f>SUM(E13*J3)+E13</f>
        <v>185.26499999999999</v>
      </c>
      <c r="K13" s="96">
        <f>SUM(E13*K3)+E13</f>
        <v>186.16</v>
      </c>
      <c r="L13" s="96">
        <f>SUM(E13*L3)+E13</f>
        <v>187.95</v>
      </c>
      <c r="M13" s="107">
        <v>182</v>
      </c>
      <c r="N13" s="111">
        <f t="shared" si="0"/>
        <v>3</v>
      </c>
      <c r="O13" s="107">
        <v>185</v>
      </c>
      <c r="P13" s="108">
        <f t="shared" si="1"/>
        <v>3</v>
      </c>
      <c r="R13" s="26">
        <v>0.05</v>
      </c>
      <c r="S13" s="26">
        <v>4.4999999999999998E-2</v>
      </c>
    </row>
    <row r="14" spans="1:19" ht="18" customHeight="1" x14ac:dyDescent="0.25">
      <c r="A14" s="75"/>
      <c r="B14" s="75"/>
      <c r="C14" s="25"/>
      <c r="D14" s="76"/>
      <c r="E14" s="76"/>
      <c r="F14" s="95"/>
      <c r="G14" s="96" t="s">
        <v>13</v>
      </c>
      <c r="H14" s="96"/>
      <c r="I14" s="96"/>
      <c r="J14" s="96"/>
      <c r="K14" s="96"/>
      <c r="L14" s="96"/>
      <c r="M14" s="107"/>
      <c r="N14" s="111" t="s">
        <v>13</v>
      </c>
      <c r="O14" s="107"/>
      <c r="P14" s="108" t="s">
        <v>13</v>
      </c>
      <c r="R14" s="26">
        <v>7.0999999999999994E-2</v>
      </c>
      <c r="S14" s="26">
        <v>6.2E-2</v>
      </c>
    </row>
    <row r="15" spans="1:19" ht="18" customHeight="1" x14ac:dyDescent="0.25">
      <c r="A15" s="75" t="s">
        <v>9</v>
      </c>
      <c r="B15" s="75" t="s">
        <v>7</v>
      </c>
      <c r="C15" s="25">
        <v>435</v>
      </c>
      <c r="D15" s="76">
        <v>450</v>
      </c>
      <c r="E15" s="76">
        <v>480</v>
      </c>
      <c r="F15" s="95"/>
      <c r="G15" s="96">
        <f>SUM(E15*G3)+E15</f>
        <v>489.6</v>
      </c>
      <c r="H15" s="96">
        <f>SUM(E15*H3)+E15</f>
        <v>492</v>
      </c>
      <c r="I15" s="96">
        <f>SUM(E15*I3)+E15</f>
        <v>494.4</v>
      </c>
      <c r="J15" s="96">
        <f>SUM(E15*J3)+E15</f>
        <v>496.8</v>
      </c>
      <c r="K15" s="96">
        <f>SUM(E15*K3)+E15</f>
        <v>499.2</v>
      </c>
      <c r="L15" s="96">
        <f>SUM(E15*L3)+E15</f>
        <v>504</v>
      </c>
      <c r="M15" s="107">
        <v>490</v>
      </c>
      <c r="N15" s="111">
        <f t="shared" si="0"/>
        <v>10</v>
      </c>
      <c r="O15" s="107">
        <v>500</v>
      </c>
      <c r="P15" s="108">
        <f t="shared" si="1"/>
        <v>10</v>
      </c>
      <c r="R15" s="26">
        <v>0.158</v>
      </c>
      <c r="S15" s="26">
        <v>0.1</v>
      </c>
    </row>
    <row r="16" spans="1:19" ht="18" customHeight="1" x14ac:dyDescent="0.25">
      <c r="A16" s="75"/>
      <c r="B16" s="75" t="s">
        <v>16</v>
      </c>
      <c r="C16" s="25">
        <v>135</v>
      </c>
      <c r="D16" s="76">
        <v>148</v>
      </c>
      <c r="E16" s="76">
        <v>158</v>
      </c>
      <c r="F16" s="95"/>
      <c r="G16" s="96">
        <f>SUM(E16*G3)+E16</f>
        <v>161.16</v>
      </c>
      <c r="H16" s="96">
        <f>SUM(E16*H3)+E16</f>
        <v>161.94999999999999</v>
      </c>
      <c r="I16" s="96">
        <f>SUM(E16*I3)+E16</f>
        <v>162.74</v>
      </c>
      <c r="J16" s="96">
        <f>SUM(E16*J3)+E16</f>
        <v>163.53</v>
      </c>
      <c r="K16" s="96">
        <f>SUM(E16*K3)+E16</f>
        <v>164.32</v>
      </c>
      <c r="L16" s="96">
        <f>SUM(E16*L3)+E16</f>
        <v>165.9</v>
      </c>
      <c r="M16" s="107">
        <v>161</v>
      </c>
      <c r="N16" s="111">
        <f t="shared" si="0"/>
        <v>3</v>
      </c>
      <c r="O16" s="107">
        <v>164</v>
      </c>
      <c r="P16" s="108">
        <f t="shared" si="1"/>
        <v>3</v>
      </c>
      <c r="R16" s="4"/>
      <c r="S16" s="4"/>
    </row>
    <row r="17" spans="1:19" ht="18" customHeight="1" x14ac:dyDescent="0.25">
      <c r="A17" s="75"/>
      <c r="B17" s="75" t="s">
        <v>17</v>
      </c>
      <c r="C17" s="25">
        <v>89</v>
      </c>
      <c r="D17" s="76">
        <v>98</v>
      </c>
      <c r="E17" s="76">
        <v>108</v>
      </c>
      <c r="F17" s="95"/>
      <c r="G17" s="96">
        <f>SUM(E17*G3)+E17</f>
        <v>110.16</v>
      </c>
      <c r="H17" s="96">
        <f>SUM(E17*H3)+E17</f>
        <v>110.7</v>
      </c>
      <c r="I17" s="96">
        <v>97.9</v>
      </c>
      <c r="J17" s="96">
        <v>99.68</v>
      </c>
      <c r="K17" s="96">
        <v>101.46</v>
      </c>
      <c r="L17" s="96">
        <v>103.24</v>
      </c>
      <c r="M17" s="107">
        <v>110</v>
      </c>
      <c r="N17" s="111">
        <f t="shared" si="0"/>
        <v>2</v>
      </c>
      <c r="O17" s="107">
        <v>112</v>
      </c>
      <c r="P17" s="108">
        <f t="shared" si="1"/>
        <v>2</v>
      </c>
      <c r="R17" s="26">
        <v>7.0999999999999994E-2</v>
      </c>
      <c r="S17" s="30">
        <v>6.2E-2</v>
      </c>
    </row>
    <row r="18" spans="1:19" ht="18" customHeight="1" x14ac:dyDescent="0.25">
      <c r="A18" s="75"/>
      <c r="B18" s="75"/>
      <c r="C18" s="25"/>
      <c r="D18" s="76"/>
      <c r="E18" s="76"/>
      <c r="F18" s="95"/>
      <c r="G18" s="96"/>
      <c r="H18" s="96"/>
      <c r="I18" s="96"/>
      <c r="J18" s="96"/>
      <c r="K18" s="96"/>
      <c r="L18" s="96"/>
      <c r="M18" s="107"/>
      <c r="N18" s="111" t="s">
        <v>13</v>
      </c>
      <c r="O18" s="107"/>
      <c r="P18" s="108" t="s">
        <v>13</v>
      </c>
      <c r="R18" s="31">
        <v>98</v>
      </c>
      <c r="S18" s="32">
        <v>74.400000000000006</v>
      </c>
    </row>
    <row r="19" spans="1:19" x14ac:dyDescent="0.25">
      <c r="A19" s="75" t="s">
        <v>12</v>
      </c>
      <c r="B19" s="75"/>
      <c r="C19" s="76">
        <v>135</v>
      </c>
      <c r="D19" s="76">
        <v>148</v>
      </c>
      <c r="E19" s="76">
        <v>158</v>
      </c>
      <c r="F19" s="97"/>
      <c r="G19" s="96"/>
      <c r="H19" s="96"/>
      <c r="I19" s="96"/>
      <c r="J19" s="96"/>
      <c r="K19" s="96"/>
      <c r="L19" s="96"/>
      <c r="M19" s="107">
        <v>161</v>
      </c>
      <c r="N19" s="111">
        <f t="shared" si="0"/>
        <v>3</v>
      </c>
      <c r="O19" s="107">
        <v>164</v>
      </c>
      <c r="P19" s="108">
        <f t="shared" si="1"/>
        <v>3</v>
      </c>
      <c r="R19" s="1">
        <v>11</v>
      </c>
      <c r="S19" s="1">
        <v>11</v>
      </c>
    </row>
    <row r="20" spans="1:19" x14ac:dyDescent="0.25">
      <c r="C20" s="3">
        <f>SUM(C5:C19)</f>
        <v>1989</v>
      </c>
      <c r="D20" s="3">
        <f>SUM(D5:D19)</f>
        <v>2144</v>
      </c>
      <c r="E20" s="3" t="s">
        <v>13</v>
      </c>
      <c r="F20" s="3"/>
      <c r="G20" s="3"/>
      <c r="M20" s="119" t="s">
        <v>13</v>
      </c>
      <c r="O20" s="119">
        <f>SUM(O5:O19)</f>
        <v>2382</v>
      </c>
      <c r="R20" s="1">
        <f>SUM(R18/R19)</f>
        <v>8.9090909090909083</v>
      </c>
      <c r="S20" s="1">
        <f>SUM(S18/S19)</f>
        <v>6.7636363636363646</v>
      </c>
    </row>
    <row r="21" spans="1:19" x14ac:dyDescent="0.25">
      <c r="A21" s="2"/>
      <c r="B21" s="124" t="s">
        <v>19</v>
      </c>
      <c r="C21" s="117" t="s">
        <v>68</v>
      </c>
      <c r="D21" s="125">
        <v>0.4</v>
      </c>
      <c r="E21" s="103"/>
      <c r="G21" s="23" t="s">
        <v>33</v>
      </c>
      <c r="H21" s="24"/>
      <c r="L21" s="24" t="s">
        <v>66</v>
      </c>
      <c r="M21" s="24"/>
      <c r="N21" s="24"/>
      <c r="O21" s="27">
        <v>0.68</v>
      </c>
    </row>
    <row r="22" spans="1:19" x14ac:dyDescent="0.25">
      <c r="A22" s="2">
        <v>2014</v>
      </c>
      <c r="B22" s="16">
        <v>0.41</v>
      </c>
      <c r="C22" s="2"/>
      <c r="D22" s="2"/>
      <c r="E22" s="9"/>
      <c r="G22" s="24" t="s">
        <v>34</v>
      </c>
      <c r="H22" s="24"/>
      <c r="L22" s="24" t="s">
        <v>61</v>
      </c>
      <c r="O22" s="46" t="s">
        <v>43</v>
      </c>
    </row>
    <row r="23" spans="1:19" x14ac:dyDescent="0.25">
      <c r="A23" s="2">
        <v>2015</v>
      </c>
      <c r="B23" s="16">
        <v>0.38</v>
      </c>
      <c r="C23" s="2"/>
      <c r="D23" s="2"/>
      <c r="E23" s="9"/>
      <c r="G23" s="24" t="s">
        <v>35</v>
      </c>
      <c r="H23" s="24"/>
      <c r="L23" s="1" t="s">
        <v>13</v>
      </c>
      <c r="O23" s="33" t="s">
        <v>13</v>
      </c>
    </row>
    <row r="24" spans="1:19" x14ac:dyDescent="0.25">
      <c r="A24" s="2">
        <v>2016</v>
      </c>
      <c r="B24" s="16">
        <v>0.37</v>
      </c>
      <c r="C24" s="2"/>
      <c r="D24" s="2"/>
      <c r="E24" s="9"/>
      <c r="P24" s="99"/>
      <c r="Q24" s="100"/>
    </row>
    <row r="25" spans="1:19" x14ac:dyDescent="0.25">
      <c r="A25" s="2">
        <v>2017</v>
      </c>
      <c r="B25" s="16">
        <v>0.24</v>
      </c>
      <c r="C25" s="2" t="s">
        <v>18</v>
      </c>
      <c r="D25" s="2"/>
      <c r="E25" s="9"/>
      <c r="F25" s="103"/>
      <c r="K25" s="2"/>
      <c r="L25" s="155"/>
      <c r="M25" s="156"/>
      <c r="N25" s="88"/>
      <c r="O25" s="34"/>
      <c r="P25" s="99"/>
      <c r="Q25" s="100"/>
    </row>
    <row r="26" spans="1:19" x14ac:dyDescent="0.25">
      <c r="A26" s="2">
        <v>2018</v>
      </c>
      <c r="B26" s="16">
        <v>0.4</v>
      </c>
      <c r="C26" s="2"/>
      <c r="D26" s="2"/>
      <c r="E26" s="9"/>
      <c r="F26" s="103"/>
      <c r="K26" s="2"/>
      <c r="L26" s="155"/>
      <c r="M26" s="156"/>
      <c r="N26" s="88"/>
      <c r="P26" s="99"/>
      <c r="Q26" s="100"/>
    </row>
    <row r="27" spans="1:19" x14ac:dyDescent="0.25">
      <c r="A27" s="2">
        <v>2019</v>
      </c>
      <c r="B27" s="16">
        <v>0.33</v>
      </c>
      <c r="C27" s="2" t="s">
        <v>20</v>
      </c>
      <c r="D27" s="2"/>
      <c r="E27" s="11"/>
      <c r="F27" s="103"/>
      <c r="K27" s="2"/>
      <c r="P27" s="99"/>
      <c r="Q27" s="100"/>
    </row>
    <row r="28" spans="1:19" x14ac:dyDescent="0.25">
      <c r="A28" s="2">
        <v>2020</v>
      </c>
      <c r="B28" s="112">
        <v>0.28499999999999998</v>
      </c>
      <c r="C28" s="2" t="s">
        <v>37</v>
      </c>
      <c r="D28" s="2"/>
      <c r="E28" s="2"/>
      <c r="F28" s="103"/>
      <c r="K28" s="2"/>
      <c r="P28" s="99"/>
      <c r="Q28" s="100"/>
    </row>
    <row r="29" spans="1:19" x14ac:dyDescent="0.25">
      <c r="A29" s="2">
        <v>2021</v>
      </c>
      <c r="B29" s="16">
        <v>0.32</v>
      </c>
      <c r="C29" s="2"/>
      <c r="D29" s="2"/>
      <c r="E29" s="120"/>
      <c r="F29" s="103"/>
      <c r="K29" s="2"/>
      <c r="O29" s="36"/>
      <c r="P29" s="99"/>
      <c r="Q29" s="100"/>
    </row>
    <row r="30" spans="1:19" x14ac:dyDescent="0.25">
      <c r="A30" s="2">
        <v>2022</v>
      </c>
      <c r="B30" s="123">
        <v>0.36499999999999999</v>
      </c>
      <c r="C30" s="2"/>
      <c r="D30" s="2"/>
      <c r="E30" s="2"/>
      <c r="F30" s="2"/>
      <c r="K30" s="2"/>
      <c r="L30" s="35"/>
      <c r="O30" s="36"/>
      <c r="P30" s="99"/>
      <c r="Q30" s="100"/>
    </row>
    <row r="31" spans="1:19" x14ac:dyDescent="0.25">
      <c r="A31" s="2">
        <v>2023</v>
      </c>
      <c r="B31" s="122">
        <v>0.39</v>
      </c>
      <c r="C31" s="29"/>
      <c r="D31" s="2"/>
      <c r="E31" s="2"/>
      <c r="F31" s="2"/>
      <c r="K31" s="2"/>
      <c r="O31" s="36"/>
      <c r="P31" s="99"/>
      <c r="Q31" s="100"/>
    </row>
    <row r="32" spans="1:19" x14ac:dyDescent="0.25">
      <c r="A32" s="2">
        <v>2024</v>
      </c>
      <c r="B32" s="122">
        <v>0.34</v>
      </c>
      <c r="C32" s="159" t="s">
        <v>67</v>
      </c>
      <c r="D32" s="159"/>
      <c r="E32" s="159"/>
      <c r="F32" s="2"/>
      <c r="K32" s="2"/>
      <c r="P32" s="99"/>
      <c r="Q32" s="100"/>
    </row>
    <row r="33" spans="1:17" x14ac:dyDescent="0.25">
      <c r="F33" s="121"/>
      <c r="K33" s="2"/>
      <c r="P33" s="99"/>
      <c r="Q33" s="100"/>
    </row>
    <row r="34" spans="1:17" x14ac:dyDescent="0.25">
      <c r="F34" s="2"/>
      <c r="K34" s="2"/>
      <c r="P34" s="99"/>
      <c r="Q34" s="100"/>
    </row>
    <row r="35" spans="1:17" x14ac:dyDescent="0.25">
      <c r="F35" s="2"/>
      <c r="G35" s="117"/>
      <c r="H35" s="118"/>
      <c r="I35" s="2"/>
      <c r="J35" s="2"/>
      <c r="K35" s="2"/>
      <c r="P35" s="99"/>
      <c r="Q35" s="100"/>
    </row>
    <row r="36" spans="1:17" x14ac:dyDescent="0.25">
      <c r="F36" s="2"/>
      <c r="G36" s="117"/>
      <c r="H36" s="118"/>
      <c r="I36" s="2"/>
      <c r="J36" s="2"/>
      <c r="K36" s="2"/>
      <c r="P36" s="99"/>
      <c r="Q36" s="100"/>
    </row>
    <row r="37" spans="1:17" x14ac:dyDescent="0.25">
      <c r="A37" s="2"/>
      <c r="B37" s="2"/>
      <c r="C37" s="29"/>
      <c r="D37" s="2"/>
      <c r="E37" s="2"/>
      <c r="F37" s="2"/>
      <c r="G37" s="117"/>
      <c r="H37" s="118"/>
      <c r="I37" s="2"/>
      <c r="J37" s="2"/>
      <c r="K37" s="2"/>
      <c r="P37" s="99"/>
      <c r="Q37" s="100"/>
    </row>
    <row r="38" spans="1:17" ht="16.5" thickBot="1" x14ac:dyDescent="0.3">
      <c r="P38" s="99"/>
      <c r="Q38" s="100"/>
    </row>
    <row r="39" spans="1:17" ht="78.75" x14ac:dyDescent="0.25">
      <c r="A39" s="17" t="s">
        <v>62</v>
      </c>
      <c r="B39" s="18" t="s">
        <v>39</v>
      </c>
      <c r="C39" s="38" t="s">
        <v>40</v>
      </c>
      <c r="D39" s="38" t="s">
        <v>41</v>
      </c>
      <c r="E39" s="7"/>
      <c r="F39" s="15"/>
      <c r="H39" s="17" t="s">
        <v>22</v>
      </c>
      <c r="I39" s="7"/>
      <c r="J39" s="7"/>
      <c r="K39" s="15"/>
      <c r="P39" s="99"/>
      <c r="Q39" s="100"/>
    </row>
    <row r="40" spans="1:17" x14ac:dyDescent="0.25">
      <c r="A40" s="37">
        <v>168000</v>
      </c>
      <c r="B40" s="43">
        <v>0.05</v>
      </c>
      <c r="C40" s="47">
        <f>SUM(A40*B40)+A40</f>
        <v>176400</v>
      </c>
      <c r="D40" s="19">
        <f t="shared" ref="D40:D46" si="2">SUM(C40/401000)</f>
        <v>0.43990024937655858</v>
      </c>
      <c r="E40" s="2"/>
      <c r="F40" s="10"/>
      <c r="H40" s="8" t="s">
        <v>21</v>
      </c>
      <c r="I40" s="2"/>
      <c r="J40" s="2"/>
      <c r="K40" s="21">
        <v>60000</v>
      </c>
      <c r="P40" s="99"/>
      <c r="Q40" s="100"/>
    </row>
    <row r="41" spans="1:17" x14ac:dyDescent="0.25">
      <c r="A41" s="39">
        <v>168000</v>
      </c>
      <c r="B41" s="44">
        <v>7.0000000000000007E-2</v>
      </c>
      <c r="C41" s="48">
        <f t="shared" ref="C41:C46" si="3">SUM(A41*B41)+A41</f>
        <v>179760</v>
      </c>
      <c r="D41" s="41">
        <f t="shared" si="2"/>
        <v>0.44827930174563591</v>
      </c>
      <c r="E41" s="40"/>
      <c r="F41" s="42"/>
      <c r="H41" s="8" t="s">
        <v>26</v>
      </c>
      <c r="I41" s="2"/>
      <c r="J41" s="2"/>
      <c r="K41" s="21">
        <v>80000</v>
      </c>
      <c r="P41" s="99"/>
      <c r="Q41" s="101"/>
    </row>
    <row r="42" spans="1:17" ht="16.5" thickBot="1" x14ac:dyDescent="0.3">
      <c r="A42" s="39">
        <v>168000</v>
      </c>
      <c r="B42" s="44">
        <v>0.09</v>
      </c>
      <c r="C42" s="48">
        <f t="shared" si="3"/>
        <v>183120</v>
      </c>
      <c r="D42" s="41">
        <f t="shared" si="2"/>
        <v>0.45665835411471323</v>
      </c>
      <c r="E42" s="40"/>
      <c r="F42" s="42"/>
      <c r="H42" s="12" t="s">
        <v>36</v>
      </c>
      <c r="I42" s="13"/>
      <c r="J42" s="13"/>
      <c r="K42" s="22">
        <v>225000</v>
      </c>
      <c r="P42" s="2"/>
      <c r="Q42" s="2"/>
    </row>
    <row r="43" spans="1:17" ht="16.5" thickBot="1" x14ac:dyDescent="0.3">
      <c r="A43" s="37">
        <v>168000</v>
      </c>
      <c r="B43" s="43">
        <v>0.11</v>
      </c>
      <c r="C43" s="47">
        <f t="shared" si="3"/>
        <v>186480</v>
      </c>
      <c r="D43" s="19">
        <f t="shared" si="2"/>
        <v>0.46503740648379055</v>
      </c>
      <c r="E43" s="2"/>
      <c r="F43" s="10"/>
      <c r="P43" s="102"/>
      <c r="Q43" s="102"/>
    </row>
    <row r="44" spans="1:17" x14ac:dyDescent="0.25">
      <c r="A44" s="39">
        <v>168000</v>
      </c>
      <c r="B44" s="43">
        <v>0.13</v>
      </c>
      <c r="C44" s="47">
        <f t="shared" si="3"/>
        <v>189840</v>
      </c>
      <c r="D44" s="19">
        <f t="shared" si="2"/>
        <v>0.47341645885286782</v>
      </c>
      <c r="E44" s="2"/>
      <c r="F44" s="10"/>
      <c r="H44" s="6" t="s">
        <v>23</v>
      </c>
      <c r="I44" s="56"/>
      <c r="J44" s="56" t="s">
        <v>2</v>
      </c>
      <c r="K44" s="57" t="s">
        <v>24</v>
      </c>
      <c r="L44" s="24"/>
      <c r="M44" s="24"/>
      <c r="N44" s="24"/>
      <c r="P44" s="103"/>
      <c r="Q44" s="103"/>
    </row>
    <row r="45" spans="1:17" ht="16.5" thickBot="1" x14ac:dyDescent="0.3">
      <c r="A45" s="39">
        <v>168000</v>
      </c>
      <c r="B45" s="43">
        <v>0.15</v>
      </c>
      <c r="C45" s="47">
        <f t="shared" si="3"/>
        <v>193200</v>
      </c>
      <c r="D45" s="19">
        <f t="shared" si="2"/>
        <v>0.48179551122194514</v>
      </c>
      <c r="E45" s="2"/>
      <c r="F45" s="10"/>
      <c r="H45" s="58" t="s">
        <v>42</v>
      </c>
      <c r="I45" s="59"/>
      <c r="J45" s="59" t="s">
        <v>3</v>
      </c>
      <c r="K45" s="60" t="s">
        <v>25</v>
      </c>
      <c r="L45" s="61">
        <v>0.88500000000000001</v>
      </c>
      <c r="M45" s="62" t="s">
        <v>38</v>
      </c>
      <c r="N45" s="62"/>
      <c r="P45" s="2"/>
      <c r="Q45" s="2"/>
    </row>
    <row r="46" spans="1:17" ht="16.5" thickBot="1" x14ac:dyDescent="0.3">
      <c r="A46" s="37">
        <v>168000</v>
      </c>
      <c r="B46" s="45">
        <v>0.17</v>
      </c>
      <c r="C46" s="49">
        <f t="shared" si="3"/>
        <v>196560</v>
      </c>
      <c r="D46" s="20">
        <f t="shared" si="2"/>
        <v>0.49017456359102246</v>
      </c>
      <c r="E46" s="13"/>
      <c r="F46" s="14"/>
      <c r="P46" s="2"/>
      <c r="Q46" s="2"/>
    </row>
    <row r="47" spans="1:17" ht="16.5" thickBot="1" x14ac:dyDescent="0.3">
      <c r="P47" s="2"/>
      <c r="Q47" s="2"/>
    </row>
    <row r="48" spans="1:17" x14ac:dyDescent="0.25">
      <c r="A48" s="151" t="s">
        <v>48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3"/>
      <c r="P48" s="2"/>
      <c r="Q48" s="2"/>
    </row>
    <row r="49" spans="1:17" x14ac:dyDescent="0.25">
      <c r="A49" s="8"/>
      <c r="B49" s="51"/>
      <c r="C49" s="52">
        <v>2019</v>
      </c>
      <c r="D49" s="52">
        <v>2019</v>
      </c>
      <c r="E49" s="52">
        <v>2019</v>
      </c>
      <c r="F49" s="53"/>
      <c r="G49" s="52">
        <v>2020</v>
      </c>
      <c r="H49" s="52">
        <v>2020</v>
      </c>
      <c r="I49" s="52">
        <v>2020</v>
      </c>
      <c r="J49" s="2"/>
      <c r="K49" s="54"/>
      <c r="P49" s="2"/>
      <c r="Q49" s="2"/>
    </row>
    <row r="50" spans="1:17" x14ac:dyDescent="0.25">
      <c r="A50" s="8"/>
      <c r="B50" s="51"/>
      <c r="C50" s="52" t="s">
        <v>44</v>
      </c>
      <c r="D50" s="52" t="s">
        <v>45</v>
      </c>
      <c r="E50" s="52" t="s">
        <v>46</v>
      </c>
      <c r="F50" s="53"/>
      <c r="G50" s="52" t="s">
        <v>44</v>
      </c>
      <c r="H50" s="52" t="s">
        <v>45</v>
      </c>
      <c r="I50" s="52" t="s">
        <v>46</v>
      </c>
      <c r="J50" s="2"/>
      <c r="K50" s="54"/>
      <c r="P50" s="2"/>
      <c r="Q50" s="2"/>
    </row>
    <row r="51" spans="1:17" ht="16.5" thickBot="1" x14ac:dyDescent="0.3">
      <c r="A51" s="12"/>
      <c r="B51" s="55" t="s">
        <v>47</v>
      </c>
      <c r="C51" s="63">
        <v>8181.55</v>
      </c>
      <c r="D51" s="63">
        <v>4366.04</v>
      </c>
      <c r="E51" s="63">
        <f>SUM(C51:D51)</f>
        <v>12547.59</v>
      </c>
      <c r="F51" s="55"/>
      <c r="G51" s="63">
        <v>11355.53</v>
      </c>
      <c r="H51" s="63">
        <v>6933.32</v>
      </c>
      <c r="I51" s="63">
        <f>SUM(G51:H51)</f>
        <v>18288.849999999999</v>
      </c>
      <c r="J51" s="13"/>
      <c r="K51" s="22"/>
      <c r="P51" s="2"/>
      <c r="Q51" s="2"/>
    </row>
    <row r="52" spans="1:17" x14ac:dyDescent="0.25">
      <c r="P52" s="2"/>
      <c r="Q52" s="2"/>
    </row>
    <row r="53" spans="1:17" x14ac:dyDescent="0.25">
      <c r="P53" s="2"/>
      <c r="Q53" s="2"/>
    </row>
    <row r="54" spans="1:17" x14ac:dyDescent="0.25">
      <c r="P54" s="2"/>
      <c r="Q54" s="2"/>
    </row>
    <row r="55" spans="1:17" x14ac:dyDescent="0.25">
      <c r="P55" s="2"/>
      <c r="Q55" s="2"/>
    </row>
    <row r="56" spans="1:17" x14ac:dyDescent="0.25">
      <c r="P56" s="2"/>
      <c r="Q56" s="2"/>
    </row>
    <row r="57" spans="1:17" x14ac:dyDescent="0.25">
      <c r="P57" s="2"/>
      <c r="Q57" s="2"/>
    </row>
    <row r="58" spans="1:17" x14ac:dyDescent="0.25">
      <c r="P58" s="2"/>
      <c r="Q58" s="2"/>
    </row>
    <row r="59" spans="1:17" x14ac:dyDescent="0.25">
      <c r="P59" s="2"/>
      <c r="Q59" s="2"/>
    </row>
    <row r="60" spans="1:17" x14ac:dyDescent="0.25">
      <c r="P60" s="2"/>
      <c r="Q60" s="2"/>
    </row>
    <row r="61" spans="1:17" x14ac:dyDescent="0.25">
      <c r="P61" s="2"/>
      <c r="Q61" s="2"/>
    </row>
    <row r="62" spans="1:17" x14ac:dyDescent="0.25">
      <c r="P62" s="2"/>
      <c r="Q62" s="2"/>
    </row>
    <row r="63" spans="1:17" x14ac:dyDescent="0.25">
      <c r="P63" s="2"/>
      <c r="Q63" s="2"/>
    </row>
    <row r="64" spans="1:17" x14ac:dyDescent="0.25">
      <c r="P64" s="2"/>
      <c r="Q64" s="2"/>
    </row>
    <row r="65" spans="16:17" x14ac:dyDescent="0.25">
      <c r="P65" s="2"/>
      <c r="Q65" s="2"/>
    </row>
    <row r="66" spans="16:17" x14ac:dyDescent="0.25">
      <c r="P66" s="2"/>
      <c r="Q66" s="2"/>
    </row>
    <row r="67" spans="16:17" x14ac:dyDescent="0.25">
      <c r="P67" s="2"/>
      <c r="Q67" s="2"/>
    </row>
    <row r="68" spans="16:17" x14ac:dyDescent="0.25">
      <c r="P68" s="2"/>
      <c r="Q68" s="2"/>
    </row>
    <row r="69" spans="16:17" x14ac:dyDescent="0.25">
      <c r="P69" s="2"/>
      <c r="Q69" s="2"/>
    </row>
    <row r="70" spans="16:17" x14ac:dyDescent="0.25">
      <c r="P70" s="2"/>
      <c r="Q70" s="2"/>
    </row>
  </sheetData>
  <mergeCells count="6">
    <mergeCell ref="A48:K48"/>
    <mergeCell ref="A1:O1"/>
    <mergeCell ref="L25:M25"/>
    <mergeCell ref="L26:M26"/>
    <mergeCell ref="G2:L2"/>
    <mergeCell ref="C32:E32"/>
  </mergeCells>
  <pageMargins left="0.7" right="0.7" top="0.75" bottom="0.75" header="0.3" footer="0.3"/>
  <pageSetup scale="54" orientation="landscape" r:id="rId1"/>
  <headerFooter differentOddEven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CDAA-C222-4661-A20E-1659DA5806C3}">
  <sheetPr>
    <pageSetUpPr fitToPage="1"/>
  </sheetPr>
  <dimension ref="A1:S70"/>
  <sheetViews>
    <sheetView view="pageBreakPreview" zoomScale="90" zoomScaleNormal="100" zoomScaleSheetLayoutView="90" workbookViewId="0">
      <selection activeCell="O3" sqref="O3"/>
    </sheetView>
  </sheetViews>
  <sheetFormatPr defaultColWidth="9.140625" defaultRowHeight="15.75" x14ac:dyDescent="0.25"/>
  <cols>
    <col min="1" max="1" width="22" style="1" customWidth="1"/>
    <col min="2" max="2" width="37.7109375" style="1" customWidth="1"/>
    <col min="3" max="3" width="14.140625" style="1" customWidth="1"/>
    <col min="4" max="5" width="13" style="1" customWidth="1"/>
    <col min="6" max="6" width="5.85546875" style="1" customWidth="1"/>
    <col min="7" max="7" width="12" style="1" customWidth="1"/>
    <col min="8" max="8" width="10.7109375" style="1" customWidth="1"/>
    <col min="9" max="9" width="12" style="1" customWidth="1"/>
    <col min="10" max="10" width="10.7109375" style="1" customWidth="1"/>
    <col min="11" max="11" width="11.42578125" style="1" customWidth="1"/>
    <col min="12" max="12" width="10.7109375" style="1" customWidth="1"/>
    <col min="13" max="13" width="13.85546875" style="1" customWidth="1"/>
    <col min="14" max="14" width="12" style="1" customWidth="1"/>
    <col min="15" max="15" width="14.7109375" style="1" customWidth="1"/>
    <col min="16" max="16" width="11.42578125" style="1" customWidth="1"/>
    <col min="17" max="17" width="14.140625" style="1" customWidth="1"/>
    <col min="18" max="16384" width="9.140625" style="1"/>
  </cols>
  <sheetData>
    <row r="1" spans="1:19" ht="24" thickBot="1" x14ac:dyDescent="0.4">
      <c r="A1" s="154" t="s">
        <v>63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9" ht="33" thickBot="1" x14ac:dyDescent="0.35">
      <c r="A2" s="5"/>
      <c r="B2" s="5"/>
      <c r="C2" s="5"/>
      <c r="D2" s="5"/>
      <c r="E2" s="5"/>
      <c r="F2" s="5"/>
      <c r="G2" s="157" t="s">
        <v>64</v>
      </c>
      <c r="H2" s="158"/>
      <c r="I2" s="158"/>
      <c r="J2" s="158"/>
      <c r="K2" s="158"/>
      <c r="L2" s="158"/>
      <c r="M2" s="129" t="s">
        <v>69</v>
      </c>
      <c r="O2" s="128" t="s">
        <v>69</v>
      </c>
      <c r="P2" s="28" t="s">
        <v>13</v>
      </c>
    </row>
    <row r="3" spans="1:19" ht="18" customHeight="1" x14ac:dyDescent="0.25">
      <c r="A3" s="89" t="s">
        <v>11</v>
      </c>
      <c r="B3" s="89"/>
      <c r="C3" s="98">
        <v>0.05</v>
      </c>
      <c r="D3" s="98">
        <v>7.0000000000000007E-2</v>
      </c>
      <c r="E3" s="98">
        <v>7.0000000000000007E-2</v>
      </c>
      <c r="F3" s="90"/>
      <c r="G3" s="91">
        <v>0.02</v>
      </c>
      <c r="H3" s="91">
        <v>2.5000000000000001E-2</v>
      </c>
      <c r="I3" s="91">
        <v>0.03</v>
      </c>
      <c r="J3" s="91">
        <v>3.5000000000000003E-2</v>
      </c>
      <c r="K3" s="91">
        <v>0.04</v>
      </c>
      <c r="L3" s="91">
        <v>0.05</v>
      </c>
      <c r="M3" s="104" t="s">
        <v>28</v>
      </c>
      <c r="N3" s="109" t="s">
        <v>60</v>
      </c>
      <c r="O3" s="105" t="s">
        <v>28</v>
      </c>
      <c r="P3" s="94" t="s">
        <v>60</v>
      </c>
      <c r="R3" s="26">
        <v>7.0999999999999994E-2</v>
      </c>
      <c r="S3" s="26">
        <v>6.2E-2</v>
      </c>
    </row>
    <row r="4" spans="1:19" ht="18" customHeight="1" x14ac:dyDescent="0.3">
      <c r="A4" s="89" t="s">
        <v>0</v>
      </c>
      <c r="B4" s="89" t="s">
        <v>10</v>
      </c>
      <c r="C4" s="127" t="s">
        <v>54</v>
      </c>
      <c r="D4" s="127" t="s">
        <v>57</v>
      </c>
      <c r="E4" s="127" t="s">
        <v>58</v>
      </c>
      <c r="F4" s="93"/>
      <c r="G4" s="94"/>
      <c r="H4" s="94"/>
      <c r="I4" s="94"/>
      <c r="J4" s="94"/>
      <c r="K4" s="94"/>
      <c r="L4" s="94"/>
      <c r="M4" s="126">
        <v>2026</v>
      </c>
      <c r="N4" s="110">
        <v>2026</v>
      </c>
      <c r="O4" s="126">
        <v>2027</v>
      </c>
      <c r="P4" s="94">
        <v>2027</v>
      </c>
      <c r="R4" s="26">
        <v>7.0999999999999994E-2</v>
      </c>
      <c r="S4" s="26">
        <v>6.2E-2</v>
      </c>
    </row>
    <row r="5" spans="1:19" ht="18" customHeight="1" x14ac:dyDescent="0.25">
      <c r="A5" s="75" t="s">
        <v>1</v>
      </c>
      <c r="B5" s="75" t="s">
        <v>32</v>
      </c>
      <c r="C5" s="25">
        <v>135</v>
      </c>
      <c r="D5" s="76">
        <v>148</v>
      </c>
      <c r="E5" s="76">
        <v>158</v>
      </c>
      <c r="F5" s="95"/>
      <c r="G5" s="96">
        <f>SUM(E5*G3)+E5</f>
        <v>161.16</v>
      </c>
      <c r="H5" s="96">
        <f>SUM(E5*H3)+E5</f>
        <v>161.94999999999999</v>
      </c>
      <c r="I5" s="96">
        <f>SUM(E5*I3)+E5</f>
        <v>162.74</v>
      </c>
      <c r="J5" s="96">
        <f>SUM(E5*J3)+E5</f>
        <v>163.53</v>
      </c>
      <c r="K5" s="96">
        <f>SUM(E5*K3)+E5</f>
        <v>164.32</v>
      </c>
      <c r="L5" s="96">
        <f>SUM(E5*L3)+E5</f>
        <v>165.9</v>
      </c>
      <c r="M5" s="107">
        <v>162</v>
      </c>
      <c r="N5" s="111">
        <f>SUM(M5-E5)</f>
        <v>4</v>
      </c>
      <c r="O5" s="107">
        <f>SUM(M5+N5)</f>
        <v>166</v>
      </c>
      <c r="P5" s="108">
        <f>SUM(O5-M5)</f>
        <v>4</v>
      </c>
      <c r="R5" s="26">
        <v>0.158</v>
      </c>
      <c r="S5" s="26">
        <v>0.1</v>
      </c>
    </row>
    <row r="6" spans="1:19" ht="18" customHeight="1" x14ac:dyDescent="0.25">
      <c r="A6" s="75"/>
      <c r="B6" s="75" t="s">
        <v>29</v>
      </c>
      <c r="C6" s="25">
        <v>135</v>
      </c>
      <c r="D6" s="76">
        <v>148</v>
      </c>
      <c r="E6" s="76">
        <v>158</v>
      </c>
      <c r="F6" s="95"/>
      <c r="G6" s="96">
        <f>SUM(E6*G3)+E6</f>
        <v>161.16</v>
      </c>
      <c r="H6" s="96">
        <f>SUM(E6*H3)+E6</f>
        <v>161.94999999999999</v>
      </c>
      <c r="I6" s="96">
        <f>SUM(E6*I3)+E6</f>
        <v>162.74</v>
      </c>
      <c r="J6" s="96">
        <f>SUM(E6*J3)+E6</f>
        <v>163.53</v>
      </c>
      <c r="K6" s="96">
        <f>SUM(E6*K3)+E6</f>
        <v>164.32</v>
      </c>
      <c r="L6" s="96">
        <f>SUM(E6*L3)+E6</f>
        <v>165.9</v>
      </c>
      <c r="M6" s="107">
        <v>162</v>
      </c>
      <c r="N6" s="111">
        <f t="shared" ref="N6:N19" si="0">SUM(M6-E6)</f>
        <v>4</v>
      </c>
      <c r="O6" s="107">
        <f t="shared" ref="O6:O19" si="1">SUM(M6+N6)</f>
        <v>166</v>
      </c>
      <c r="P6" s="108">
        <f t="shared" ref="P6:P19" si="2">SUM(O6-M6)</f>
        <v>4</v>
      </c>
      <c r="R6" s="26">
        <v>0.158</v>
      </c>
      <c r="S6" s="26">
        <v>0.1</v>
      </c>
    </row>
    <row r="7" spans="1:19" ht="18" customHeight="1" x14ac:dyDescent="0.25">
      <c r="A7" s="75"/>
      <c r="B7" s="75" t="s">
        <v>30</v>
      </c>
      <c r="C7" s="25">
        <v>89</v>
      </c>
      <c r="D7" s="76">
        <v>98</v>
      </c>
      <c r="E7" s="76">
        <v>108</v>
      </c>
      <c r="F7" s="95"/>
      <c r="G7" s="96">
        <f>SUM(E7*G3)+E7</f>
        <v>110.16</v>
      </c>
      <c r="H7" s="96">
        <f>SUM(E7*H3)+E7</f>
        <v>110.7</v>
      </c>
      <c r="I7" s="96">
        <f>SUM(E7*I3)+E7</f>
        <v>111.24</v>
      </c>
      <c r="J7" s="96">
        <f>SUM(E7*J3)+E7</f>
        <v>111.78</v>
      </c>
      <c r="K7" s="96">
        <f>SUM(E7*K3)+E7</f>
        <v>112.32</v>
      </c>
      <c r="L7" s="96">
        <f>SUM(E7*L3)+E7</f>
        <v>113.4</v>
      </c>
      <c r="M7" s="107">
        <v>111</v>
      </c>
      <c r="N7" s="111">
        <f t="shared" si="0"/>
        <v>3</v>
      </c>
      <c r="O7" s="107">
        <f t="shared" si="1"/>
        <v>114</v>
      </c>
      <c r="P7" s="108">
        <f t="shared" si="2"/>
        <v>3</v>
      </c>
      <c r="R7" s="4"/>
      <c r="S7" s="4"/>
    </row>
    <row r="8" spans="1:19" ht="18" customHeight="1" x14ac:dyDescent="0.25">
      <c r="A8" s="75"/>
      <c r="B8" s="75" t="s">
        <v>31</v>
      </c>
      <c r="C8" s="25">
        <v>89</v>
      </c>
      <c r="D8" s="76">
        <v>98</v>
      </c>
      <c r="E8" s="76">
        <v>108</v>
      </c>
      <c r="F8" s="95"/>
      <c r="G8" s="96">
        <f>SUM(E8*G3)+E8</f>
        <v>110.16</v>
      </c>
      <c r="H8" s="96">
        <f>SUM(E8*H3)+E8</f>
        <v>110.7</v>
      </c>
      <c r="I8" s="96">
        <f>SUM(E8*I3)+E8</f>
        <v>111.24</v>
      </c>
      <c r="J8" s="96">
        <f>SUM(E8*J3)+E8</f>
        <v>111.78</v>
      </c>
      <c r="K8" s="96">
        <f>SUM(E8*K3)+E8</f>
        <v>112.32</v>
      </c>
      <c r="L8" s="96">
        <f>SUM(E8*L3)+E8</f>
        <v>113.4</v>
      </c>
      <c r="M8" s="107">
        <v>111</v>
      </c>
      <c r="N8" s="111">
        <f t="shared" si="0"/>
        <v>3</v>
      </c>
      <c r="O8" s="107">
        <f t="shared" si="1"/>
        <v>114</v>
      </c>
      <c r="P8" s="108">
        <f t="shared" si="2"/>
        <v>3</v>
      </c>
      <c r="R8" s="26">
        <v>0.06</v>
      </c>
      <c r="S8" s="26">
        <v>5.3999999999999999E-2</v>
      </c>
    </row>
    <row r="9" spans="1:19" ht="18" customHeight="1" x14ac:dyDescent="0.25">
      <c r="A9" s="75"/>
      <c r="B9" s="75"/>
      <c r="C9" s="70"/>
      <c r="D9" s="79"/>
      <c r="E9" s="79"/>
      <c r="F9" s="95"/>
      <c r="G9" s="96" t="s">
        <v>13</v>
      </c>
      <c r="H9" s="96"/>
      <c r="I9" s="96"/>
      <c r="J9" s="96"/>
      <c r="K9" s="96"/>
      <c r="L9" s="96"/>
      <c r="M9" s="107"/>
      <c r="N9" s="111" t="s">
        <v>13</v>
      </c>
      <c r="O9" s="107" t="s">
        <v>13</v>
      </c>
      <c r="P9" s="108" t="s">
        <v>13</v>
      </c>
      <c r="R9" s="4"/>
      <c r="S9" s="4"/>
    </row>
    <row r="10" spans="1:19" ht="18" customHeight="1" x14ac:dyDescent="0.25">
      <c r="A10" s="75" t="s">
        <v>4</v>
      </c>
      <c r="B10" s="75" t="s">
        <v>5</v>
      </c>
      <c r="C10" s="25">
        <v>156</v>
      </c>
      <c r="D10" s="76">
        <v>169</v>
      </c>
      <c r="E10" s="76">
        <v>179</v>
      </c>
      <c r="F10" s="95"/>
      <c r="G10" s="96">
        <f>SUM(E10*G3)+E10</f>
        <v>182.58</v>
      </c>
      <c r="H10" s="96">
        <f>SUM(E10*H3)+E10</f>
        <v>183.47499999999999</v>
      </c>
      <c r="I10" s="96">
        <f>SUM(E10*I3)+E10</f>
        <v>184.37</v>
      </c>
      <c r="J10" s="96">
        <f>SUM(E10*J3)+E10</f>
        <v>185.26499999999999</v>
      </c>
      <c r="K10" s="96">
        <f>SUM(E10*K3)+E10</f>
        <v>186.16</v>
      </c>
      <c r="L10" s="96">
        <f>SUM(E10*L3)+E10</f>
        <v>187.95</v>
      </c>
      <c r="M10" s="107">
        <v>184</v>
      </c>
      <c r="N10" s="111">
        <f t="shared" si="0"/>
        <v>5</v>
      </c>
      <c r="O10" s="107">
        <f t="shared" si="1"/>
        <v>189</v>
      </c>
      <c r="P10" s="108">
        <f t="shared" si="2"/>
        <v>5</v>
      </c>
      <c r="R10" s="26">
        <v>0.05</v>
      </c>
      <c r="S10" s="26">
        <v>4.4999999999999998E-2</v>
      </c>
    </row>
    <row r="11" spans="1:19" ht="18" customHeight="1" x14ac:dyDescent="0.25">
      <c r="A11" s="75"/>
      <c r="B11" s="75"/>
      <c r="C11" s="25"/>
      <c r="D11" s="76" t="s">
        <v>13</v>
      </c>
      <c r="E11" s="76" t="s">
        <v>13</v>
      </c>
      <c r="F11" s="95"/>
      <c r="G11" s="96" t="s">
        <v>13</v>
      </c>
      <c r="H11" s="96"/>
      <c r="I11" s="96"/>
      <c r="J11" s="96"/>
      <c r="K11" s="96"/>
      <c r="L11" s="96"/>
      <c r="M11" s="107"/>
      <c r="N11" s="111" t="s">
        <v>13</v>
      </c>
      <c r="O11" s="107" t="s">
        <v>13</v>
      </c>
      <c r="P11" s="108" t="s">
        <v>13</v>
      </c>
      <c r="R11" s="26">
        <v>0.06</v>
      </c>
      <c r="S11" s="26">
        <v>5.3999999999999999E-2</v>
      </c>
    </row>
    <row r="12" spans="1:19" ht="18" customHeight="1" x14ac:dyDescent="0.25">
      <c r="A12" s="75" t="s">
        <v>6</v>
      </c>
      <c r="B12" s="75" t="s">
        <v>7</v>
      </c>
      <c r="C12" s="25">
        <v>435</v>
      </c>
      <c r="D12" s="76">
        <v>470</v>
      </c>
      <c r="E12" s="76">
        <v>500</v>
      </c>
      <c r="F12" s="95"/>
      <c r="G12" s="96">
        <f>SUM(E12*G3)+E12</f>
        <v>510</v>
      </c>
      <c r="H12" s="96">
        <f>SUM(E12*H3)+E12</f>
        <v>512.5</v>
      </c>
      <c r="I12" s="96">
        <f>SUM(E12*I3)+E12</f>
        <v>515</v>
      </c>
      <c r="J12" s="96">
        <f>SUM(E12*J3)+E12</f>
        <v>517.5</v>
      </c>
      <c r="K12" s="96">
        <f>SUM(E12*K3)+E12</f>
        <v>520</v>
      </c>
      <c r="L12" s="96">
        <f>SUM(E12*L3)+E12</f>
        <v>525</v>
      </c>
      <c r="M12" s="107">
        <v>512</v>
      </c>
      <c r="N12" s="111">
        <f t="shared" si="0"/>
        <v>12</v>
      </c>
      <c r="O12" s="107">
        <f t="shared" si="1"/>
        <v>524</v>
      </c>
      <c r="P12" s="108">
        <f t="shared" si="2"/>
        <v>12</v>
      </c>
      <c r="R12" s="4"/>
      <c r="S12" s="4"/>
    </row>
    <row r="13" spans="1:19" ht="18" customHeight="1" x14ac:dyDescent="0.25">
      <c r="A13" s="75"/>
      <c r="B13" s="75" t="s">
        <v>8</v>
      </c>
      <c r="C13" s="25">
        <v>156</v>
      </c>
      <c r="D13" s="76">
        <v>169</v>
      </c>
      <c r="E13" s="76">
        <v>179</v>
      </c>
      <c r="F13" s="95"/>
      <c r="G13" s="96">
        <f>SUM(E13*G3)+E13</f>
        <v>182.58</v>
      </c>
      <c r="H13" s="96">
        <f>SUM(E13*H3)+E13</f>
        <v>183.47499999999999</v>
      </c>
      <c r="I13" s="96">
        <f>SUM(E13*I3)+E13</f>
        <v>184.37</v>
      </c>
      <c r="J13" s="96">
        <f>SUM(E13*J3)+E13</f>
        <v>185.26499999999999</v>
      </c>
      <c r="K13" s="96">
        <f>SUM(E13*K3)+E13</f>
        <v>186.16</v>
      </c>
      <c r="L13" s="96">
        <f>SUM(E13*L3)+E13</f>
        <v>187.95</v>
      </c>
      <c r="M13" s="107">
        <v>184</v>
      </c>
      <c r="N13" s="111">
        <f t="shared" si="0"/>
        <v>5</v>
      </c>
      <c r="O13" s="107">
        <f t="shared" si="1"/>
        <v>189</v>
      </c>
      <c r="P13" s="108">
        <f t="shared" si="2"/>
        <v>5</v>
      </c>
      <c r="R13" s="26">
        <v>0.05</v>
      </c>
      <c r="S13" s="26">
        <v>4.4999999999999998E-2</v>
      </c>
    </row>
    <row r="14" spans="1:19" ht="18" customHeight="1" x14ac:dyDescent="0.25">
      <c r="A14" s="75"/>
      <c r="B14" s="75"/>
      <c r="C14" s="25"/>
      <c r="D14" s="76"/>
      <c r="E14" s="76"/>
      <c r="F14" s="95"/>
      <c r="G14" s="96" t="s">
        <v>13</v>
      </c>
      <c r="H14" s="96"/>
      <c r="I14" s="96"/>
      <c r="J14" s="96"/>
      <c r="K14" s="96"/>
      <c r="L14" s="96"/>
      <c r="M14" s="107"/>
      <c r="N14" s="111" t="s">
        <v>13</v>
      </c>
      <c r="O14" s="107" t="s">
        <v>13</v>
      </c>
      <c r="P14" s="108" t="s">
        <v>13</v>
      </c>
      <c r="R14" s="26">
        <v>7.0999999999999994E-2</v>
      </c>
      <c r="S14" s="26">
        <v>6.2E-2</v>
      </c>
    </row>
    <row r="15" spans="1:19" ht="18" customHeight="1" x14ac:dyDescent="0.25">
      <c r="A15" s="75" t="s">
        <v>9</v>
      </c>
      <c r="B15" s="75" t="s">
        <v>7</v>
      </c>
      <c r="C15" s="25">
        <v>435</v>
      </c>
      <c r="D15" s="76">
        <v>450</v>
      </c>
      <c r="E15" s="76">
        <v>480</v>
      </c>
      <c r="F15" s="95"/>
      <c r="G15" s="96">
        <f>SUM(E15*G3)+E15</f>
        <v>489.6</v>
      </c>
      <c r="H15" s="96">
        <f>SUM(E15*H3)+E15</f>
        <v>492</v>
      </c>
      <c r="I15" s="96">
        <f>SUM(E15*I3)+E15</f>
        <v>494.4</v>
      </c>
      <c r="J15" s="96">
        <f>SUM(E15*J3)+E15</f>
        <v>496.8</v>
      </c>
      <c r="K15" s="96">
        <f>SUM(E15*K3)+E15</f>
        <v>499.2</v>
      </c>
      <c r="L15" s="96">
        <f>SUM(E15*L3)+E15</f>
        <v>504</v>
      </c>
      <c r="M15" s="107">
        <v>492</v>
      </c>
      <c r="N15" s="111">
        <f t="shared" si="0"/>
        <v>12</v>
      </c>
      <c r="O15" s="107">
        <f t="shared" si="1"/>
        <v>504</v>
      </c>
      <c r="P15" s="108">
        <f t="shared" si="2"/>
        <v>12</v>
      </c>
      <c r="R15" s="26">
        <v>0.158</v>
      </c>
      <c r="S15" s="26">
        <v>0.1</v>
      </c>
    </row>
    <row r="16" spans="1:19" ht="18" customHeight="1" x14ac:dyDescent="0.25">
      <c r="A16" s="75"/>
      <c r="B16" s="75" t="s">
        <v>16</v>
      </c>
      <c r="C16" s="25">
        <v>135</v>
      </c>
      <c r="D16" s="76">
        <v>148</v>
      </c>
      <c r="E16" s="76">
        <v>158</v>
      </c>
      <c r="F16" s="95"/>
      <c r="G16" s="96">
        <f>SUM(E16*G3)+E16</f>
        <v>161.16</v>
      </c>
      <c r="H16" s="96">
        <f>SUM(E16*H3)+E16</f>
        <v>161.94999999999999</v>
      </c>
      <c r="I16" s="96">
        <f>SUM(E16*I3)+E16</f>
        <v>162.74</v>
      </c>
      <c r="J16" s="96">
        <f>SUM(E16*J3)+E16</f>
        <v>163.53</v>
      </c>
      <c r="K16" s="96">
        <f>SUM(E16*K3)+E16</f>
        <v>164.32</v>
      </c>
      <c r="L16" s="96">
        <f>SUM(E16*L3)+E16</f>
        <v>165.9</v>
      </c>
      <c r="M16" s="107">
        <v>162</v>
      </c>
      <c r="N16" s="111">
        <f t="shared" si="0"/>
        <v>4</v>
      </c>
      <c r="O16" s="107">
        <f t="shared" si="1"/>
        <v>166</v>
      </c>
      <c r="P16" s="108">
        <f t="shared" si="2"/>
        <v>4</v>
      </c>
      <c r="R16" s="4"/>
      <c r="S16" s="4"/>
    </row>
    <row r="17" spans="1:19" ht="18" customHeight="1" x14ac:dyDescent="0.25">
      <c r="A17" s="75"/>
      <c r="B17" s="75" t="s">
        <v>17</v>
      </c>
      <c r="C17" s="25">
        <v>89</v>
      </c>
      <c r="D17" s="76">
        <v>98</v>
      </c>
      <c r="E17" s="76">
        <v>108</v>
      </c>
      <c r="F17" s="95"/>
      <c r="G17" s="96">
        <f>SUM(E17*G3)+E17</f>
        <v>110.16</v>
      </c>
      <c r="H17" s="96">
        <f>SUM(E17*H3)+E17</f>
        <v>110.7</v>
      </c>
      <c r="I17" s="96">
        <v>97.9</v>
      </c>
      <c r="J17" s="96">
        <v>99.68</v>
      </c>
      <c r="K17" s="96">
        <v>101.46</v>
      </c>
      <c r="L17" s="96">
        <v>103.24</v>
      </c>
      <c r="M17" s="107">
        <v>111</v>
      </c>
      <c r="N17" s="111">
        <f t="shared" si="0"/>
        <v>3</v>
      </c>
      <c r="O17" s="107">
        <f t="shared" si="1"/>
        <v>114</v>
      </c>
      <c r="P17" s="108">
        <f t="shared" si="2"/>
        <v>3</v>
      </c>
      <c r="R17" s="26">
        <v>7.0999999999999994E-2</v>
      </c>
      <c r="S17" s="30">
        <v>6.2E-2</v>
      </c>
    </row>
    <row r="18" spans="1:19" ht="18" customHeight="1" x14ac:dyDescent="0.25">
      <c r="A18" s="75"/>
      <c r="B18" s="75"/>
      <c r="C18" s="25"/>
      <c r="D18" s="76"/>
      <c r="E18" s="76"/>
      <c r="F18" s="95"/>
      <c r="G18" s="96"/>
      <c r="H18" s="96"/>
      <c r="I18" s="96"/>
      <c r="J18" s="96"/>
      <c r="K18" s="96"/>
      <c r="L18" s="96"/>
      <c r="M18" s="107"/>
      <c r="N18" s="111" t="s">
        <v>13</v>
      </c>
      <c r="O18" s="107" t="s">
        <v>13</v>
      </c>
      <c r="P18" s="108" t="s">
        <v>13</v>
      </c>
      <c r="R18" s="31">
        <v>98</v>
      </c>
      <c r="S18" s="32">
        <v>74.400000000000006</v>
      </c>
    </row>
    <row r="19" spans="1:19" x14ac:dyDescent="0.25">
      <c r="A19" s="75" t="s">
        <v>12</v>
      </c>
      <c r="B19" s="75"/>
      <c r="C19" s="76">
        <v>135</v>
      </c>
      <c r="D19" s="76">
        <v>148</v>
      </c>
      <c r="E19" s="76">
        <v>158</v>
      </c>
      <c r="F19" s="97"/>
      <c r="G19" s="96"/>
      <c r="H19" s="96"/>
      <c r="I19" s="96"/>
      <c r="J19" s="96"/>
      <c r="K19" s="96"/>
      <c r="L19" s="96"/>
      <c r="M19" s="107">
        <v>162</v>
      </c>
      <c r="N19" s="111">
        <f t="shared" si="0"/>
        <v>4</v>
      </c>
      <c r="O19" s="107">
        <f t="shared" si="1"/>
        <v>166</v>
      </c>
      <c r="P19" s="108">
        <f t="shared" si="2"/>
        <v>4</v>
      </c>
      <c r="R19" s="1">
        <v>11</v>
      </c>
      <c r="S19" s="1">
        <v>11</v>
      </c>
    </row>
    <row r="20" spans="1:19" x14ac:dyDescent="0.25">
      <c r="C20" s="3">
        <f>SUM(C5:C19)</f>
        <v>1989</v>
      </c>
      <c r="D20" s="3">
        <f>SUM(D5:D19)</f>
        <v>2144</v>
      </c>
      <c r="E20" s="3">
        <f>SUM(E5:E19)</f>
        <v>2294</v>
      </c>
      <c r="F20" s="3"/>
      <c r="G20" s="3"/>
      <c r="M20" s="119">
        <f>SUM(M5:M19)</f>
        <v>2353</v>
      </c>
      <c r="N20" s="119" t="s">
        <v>13</v>
      </c>
      <c r="O20" s="119">
        <f t="shared" ref="O20" si="3">SUM(O5:O19)</f>
        <v>2412</v>
      </c>
      <c r="R20" s="1">
        <f>SUM(R18/R19)</f>
        <v>8.9090909090909083</v>
      </c>
      <c r="S20" s="1">
        <f>SUM(S18/S19)</f>
        <v>6.7636363636363646</v>
      </c>
    </row>
    <row r="21" spans="1:19" x14ac:dyDescent="0.25">
      <c r="A21" s="2"/>
      <c r="B21" s="124" t="s">
        <v>19</v>
      </c>
      <c r="C21" s="117" t="s">
        <v>68</v>
      </c>
      <c r="D21" s="125">
        <v>0.4</v>
      </c>
      <c r="E21" s="103"/>
      <c r="G21" s="23" t="s">
        <v>33</v>
      </c>
      <c r="H21" s="24"/>
      <c r="L21" s="24" t="s">
        <v>66</v>
      </c>
      <c r="M21" s="24"/>
      <c r="N21" s="24"/>
      <c r="O21" s="27">
        <v>0.68</v>
      </c>
    </row>
    <row r="22" spans="1:19" x14ac:dyDescent="0.25">
      <c r="A22" s="2">
        <v>2014</v>
      </c>
      <c r="B22" s="16">
        <v>0.41</v>
      </c>
      <c r="C22" s="2"/>
      <c r="D22" s="2"/>
      <c r="E22" s="9"/>
      <c r="G22" s="24" t="s">
        <v>34</v>
      </c>
      <c r="H22" s="24"/>
      <c r="L22" s="24" t="s">
        <v>61</v>
      </c>
      <c r="O22" s="46" t="s">
        <v>43</v>
      </c>
    </row>
    <row r="23" spans="1:19" x14ac:dyDescent="0.25">
      <c r="A23" s="2">
        <v>2015</v>
      </c>
      <c r="B23" s="16">
        <v>0.38</v>
      </c>
      <c r="C23" s="2"/>
      <c r="D23" s="2"/>
      <c r="E23" s="9"/>
      <c r="G23" s="24" t="s">
        <v>35</v>
      </c>
      <c r="H23" s="24"/>
      <c r="L23" s="1" t="s">
        <v>13</v>
      </c>
      <c r="O23" s="33" t="s">
        <v>13</v>
      </c>
    </row>
    <row r="24" spans="1:19" x14ac:dyDescent="0.25">
      <c r="A24" s="2">
        <v>2016</v>
      </c>
      <c r="B24" s="16">
        <v>0.37</v>
      </c>
      <c r="C24" s="2"/>
      <c r="D24" s="2"/>
      <c r="E24" s="9"/>
      <c r="P24" s="99"/>
      <c r="Q24" s="100"/>
    </row>
    <row r="25" spans="1:19" x14ac:dyDescent="0.25">
      <c r="A25" s="2">
        <v>2017</v>
      </c>
      <c r="B25" s="16">
        <v>0.24</v>
      </c>
      <c r="C25" s="2" t="s">
        <v>18</v>
      </c>
      <c r="D25" s="2"/>
      <c r="E25" s="9"/>
      <c r="F25" s="103"/>
      <c r="K25" s="2"/>
      <c r="L25" s="155"/>
      <c r="M25" s="156"/>
      <c r="N25" s="113"/>
      <c r="O25" s="34"/>
      <c r="P25" s="99"/>
      <c r="Q25" s="100"/>
    </row>
    <row r="26" spans="1:19" x14ac:dyDescent="0.25">
      <c r="A26" s="2">
        <v>2018</v>
      </c>
      <c r="B26" s="16">
        <v>0.4</v>
      </c>
      <c r="C26" s="2"/>
      <c r="D26" s="2"/>
      <c r="E26" s="9"/>
      <c r="F26" s="103"/>
      <c r="K26" s="2"/>
      <c r="L26" s="155"/>
      <c r="M26" s="156"/>
      <c r="N26" s="113"/>
      <c r="P26" s="99"/>
      <c r="Q26" s="100"/>
    </row>
    <row r="27" spans="1:19" x14ac:dyDescent="0.25">
      <c r="A27" s="2">
        <v>2019</v>
      </c>
      <c r="B27" s="16">
        <v>0.33</v>
      </c>
      <c r="C27" s="2" t="s">
        <v>20</v>
      </c>
      <c r="D27" s="2"/>
      <c r="E27" s="11"/>
      <c r="F27" s="103"/>
      <c r="K27" s="2"/>
      <c r="P27" s="99"/>
      <c r="Q27" s="100"/>
    </row>
    <row r="28" spans="1:19" x14ac:dyDescent="0.25">
      <c r="A28" s="2">
        <v>2020</v>
      </c>
      <c r="B28" s="112">
        <v>0.28499999999999998</v>
      </c>
      <c r="C28" s="2" t="s">
        <v>37</v>
      </c>
      <c r="D28" s="2"/>
      <c r="E28" s="2"/>
      <c r="F28" s="103"/>
      <c r="K28" s="2"/>
      <c r="P28" s="99"/>
      <c r="Q28" s="100"/>
    </row>
    <row r="29" spans="1:19" x14ac:dyDescent="0.25">
      <c r="A29" s="2">
        <v>2021</v>
      </c>
      <c r="B29" s="16">
        <v>0.32</v>
      </c>
      <c r="C29" s="2"/>
      <c r="D29" s="2"/>
      <c r="E29" s="120"/>
      <c r="F29" s="103"/>
      <c r="K29" s="2"/>
      <c r="O29" s="36"/>
      <c r="P29" s="99"/>
      <c r="Q29" s="100"/>
    </row>
    <row r="30" spans="1:19" x14ac:dyDescent="0.25">
      <c r="A30" s="2">
        <v>2022</v>
      </c>
      <c r="B30" s="123">
        <v>0.36499999999999999</v>
      </c>
      <c r="C30" s="2"/>
      <c r="D30" s="2"/>
      <c r="E30" s="2"/>
      <c r="F30" s="2"/>
      <c r="K30" s="2"/>
      <c r="L30" s="35"/>
      <c r="O30" s="36"/>
      <c r="P30" s="99"/>
      <c r="Q30" s="100"/>
    </row>
    <row r="31" spans="1:19" x14ac:dyDescent="0.25">
      <c r="A31" s="2">
        <v>2023</v>
      </c>
      <c r="B31" s="122">
        <v>0.39</v>
      </c>
      <c r="C31" s="29"/>
      <c r="D31" s="2"/>
      <c r="E31" s="2"/>
      <c r="F31" s="2"/>
      <c r="K31" s="2"/>
      <c r="O31" s="36"/>
      <c r="P31" s="99"/>
      <c r="Q31" s="100"/>
    </row>
    <row r="32" spans="1:19" x14ac:dyDescent="0.25">
      <c r="A32" s="2">
        <v>2024</v>
      </c>
      <c r="B32" s="122">
        <v>0.34</v>
      </c>
      <c r="C32" s="159" t="s">
        <v>67</v>
      </c>
      <c r="D32" s="159"/>
      <c r="E32" s="159"/>
      <c r="F32" s="2"/>
      <c r="K32" s="2"/>
      <c r="P32" s="99"/>
      <c r="Q32" s="100"/>
    </row>
    <row r="33" spans="1:17" x14ac:dyDescent="0.25">
      <c r="F33" s="121"/>
      <c r="K33" s="2"/>
      <c r="P33" s="99"/>
      <c r="Q33" s="100"/>
    </row>
    <row r="34" spans="1:17" x14ac:dyDescent="0.25">
      <c r="F34" s="2"/>
      <c r="K34" s="2"/>
      <c r="P34" s="99"/>
      <c r="Q34" s="100"/>
    </row>
    <row r="35" spans="1:17" x14ac:dyDescent="0.25">
      <c r="F35" s="2"/>
      <c r="G35" s="117"/>
      <c r="H35" s="118"/>
      <c r="I35" s="2"/>
      <c r="J35" s="2"/>
      <c r="K35" s="2"/>
      <c r="P35" s="99"/>
      <c r="Q35" s="100"/>
    </row>
    <row r="36" spans="1:17" x14ac:dyDescent="0.25">
      <c r="F36" s="2"/>
      <c r="G36" s="117"/>
      <c r="H36" s="118"/>
      <c r="I36" s="2"/>
      <c r="J36" s="2"/>
      <c r="K36" s="2"/>
      <c r="P36" s="99"/>
      <c r="Q36" s="100"/>
    </row>
    <row r="37" spans="1:17" x14ac:dyDescent="0.25">
      <c r="A37" s="2"/>
      <c r="B37" s="2"/>
      <c r="C37" s="29"/>
      <c r="D37" s="2"/>
      <c r="E37" s="2"/>
      <c r="F37" s="2"/>
      <c r="G37" s="117"/>
      <c r="H37" s="118"/>
      <c r="I37" s="2"/>
      <c r="J37" s="2"/>
      <c r="K37" s="2"/>
      <c r="P37" s="99"/>
      <c r="Q37" s="100"/>
    </row>
    <row r="38" spans="1:17" ht="16.5" thickBot="1" x14ac:dyDescent="0.3">
      <c r="P38" s="99"/>
      <c r="Q38" s="100"/>
    </row>
    <row r="39" spans="1:17" ht="78.75" x14ac:dyDescent="0.25">
      <c r="A39" s="17" t="s">
        <v>62</v>
      </c>
      <c r="B39" s="18" t="s">
        <v>39</v>
      </c>
      <c r="C39" s="38" t="s">
        <v>40</v>
      </c>
      <c r="D39" s="38" t="s">
        <v>41</v>
      </c>
      <c r="E39" s="7"/>
      <c r="F39" s="15"/>
      <c r="H39" s="17" t="s">
        <v>22</v>
      </c>
      <c r="I39" s="7"/>
      <c r="J39" s="7"/>
      <c r="K39" s="15"/>
      <c r="P39" s="99"/>
      <c r="Q39" s="100"/>
    </row>
    <row r="40" spans="1:17" x14ac:dyDescent="0.25">
      <c r="A40" s="37">
        <v>168000</v>
      </c>
      <c r="B40" s="43">
        <v>0.05</v>
      </c>
      <c r="C40" s="47">
        <f>SUM(A40*B40)+A40</f>
        <v>176400</v>
      </c>
      <c r="D40" s="19">
        <f t="shared" ref="D40:D46" si="4">SUM(C40/401000)</f>
        <v>0.43990024937655858</v>
      </c>
      <c r="E40" s="2"/>
      <c r="F40" s="10"/>
      <c r="H40" s="8" t="s">
        <v>21</v>
      </c>
      <c r="I40" s="2"/>
      <c r="J40" s="2"/>
      <c r="K40" s="21">
        <v>60000</v>
      </c>
      <c r="P40" s="99"/>
      <c r="Q40" s="100"/>
    </row>
    <row r="41" spans="1:17" x14ac:dyDescent="0.25">
      <c r="A41" s="39">
        <v>168000</v>
      </c>
      <c r="B41" s="44">
        <v>7.0000000000000007E-2</v>
      </c>
      <c r="C41" s="48">
        <f t="shared" ref="C41:C46" si="5">SUM(A41*B41)+A41</f>
        <v>179760</v>
      </c>
      <c r="D41" s="41">
        <f t="shared" si="4"/>
        <v>0.44827930174563591</v>
      </c>
      <c r="E41" s="40"/>
      <c r="F41" s="42"/>
      <c r="H41" s="8" t="s">
        <v>26</v>
      </c>
      <c r="I41" s="2"/>
      <c r="J41" s="2"/>
      <c r="K41" s="21">
        <v>80000</v>
      </c>
      <c r="P41" s="99"/>
      <c r="Q41" s="101"/>
    </row>
    <row r="42" spans="1:17" ht="16.5" thickBot="1" x14ac:dyDescent="0.3">
      <c r="A42" s="39">
        <v>168000</v>
      </c>
      <c r="B42" s="44">
        <v>0.09</v>
      </c>
      <c r="C42" s="48">
        <f t="shared" si="5"/>
        <v>183120</v>
      </c>
      <c r="D42" s="41">
        <f t="shared" si="4"/>
        <v>0.45665835411471323</v>
      </c>
      <c r="E42" s="40"/>
      <c r="F42" s="42"/>
      <c r="H42" s="12" t="s">
        <v>36</v>
      </c>
      <c r="I42" s="13"/>
      <c r="J42" s="13"/>
      <c r="K42" s="22">
        <v>225000</v>
      </c>
      <c r="P42" s="2"/>
      <c r="Q42" s="2"/>
    </row>
    <row r="43" spans="1:17" ht="16.5" thickBot="1" x14ac:dyDescent="0.3">
      <c r="A43" s="37">
        <v>168000</v>
      </c>
      <c r="B43" s="43">
        <v>0.11</v>
      </c>
      <c r="C43" s="47">
        <f t="shared" si="5"/>
        <v>186480</v>
      </c>
      <c r="D43" s="19">
        <f t="shared" si="4"/>
        <v>0.46503740648379055</v>
      </c>
      <c r="E43" s="2"/>
      <c r="F43" s="10"/>
      <c r="P43" s="102"/>
      <c r="Q43" s="102"/>
    </row>
    <row r="44" spans="1:17" x14ac:dyDescent="0.25">
      <c r="A44" s="39">
        <v>168000</v>
      </c>
      <c r="B44" s="43">
        <v>0.13</v>
      </c>
      <c r="C44" s="47">
        <f t="shared" si="5"/>
        <v>189840</v>
      </c>
      <c r="D44" s="19">
        <f t="shared" si="4"/>
        <v>0.47341645885286782</v>
      </c>
      <c r="E44" s="2"/>
      <c r="F44" s="10"/>
      <c r="H44" s="6" t="s">
        <v>23</v>
      </c>
      <c r="I44" s="56"/>
      <c r="J44" s="56" t="s">
        <v>2</v>
      </c>
      <c r="K44" s="57" t="s">
        <v>24</v>
      </c>
      <c r="L44" s="24"/>
      <c r="M44" s="24"/>
      <c r="N44" s="24"/>
      <c r="P44" s="103"/>
      <c r="Q44" s="103"/>
    </row>
    <row r="45" spans="1:17" ht="16.5" thickBot="1" x14ac:dyDescent="0.3">
      <c r="A45" s="39">
        <v>168000</v>
      </c>
      <c r="B45" s="43">
        <v>0.15</v>
      </c>
      <c r="C45" s="47">
        <f t="shared" si="5"/>
        <v>193200</v>
      </c>
      <c r="D45" s="19">
        <f t="shared" si="4"/>
        <v>0.48179551122194514</v>
      </c>
      <c r="E45" s="2"/>
      <c r="F45" s="10"/>
      <c r="H45" s="58" t="s">
        <v>42</v>
      </c>
      <c r="I45" s="59"/>
      <c r="J45" s="59" t="s">
        <v>3</v>
      </c>
      <c r="K45" s="60" t="s">
        <v>25</v>
      </c>
      <c r="L45" s="61">
        <v>0.88500000000000001</v>
      </c>
      <c r="M45" s="62" t="s">
        <v>38</v>
      </c>
      <c r="N45" s="62"/>
      <c r="P45" s="2"/>
      <c r="Q45" s="2"/>
    </row>
    <row r="46" spans="1:17" ht="16.5" thickBot="1" x14ac:dyDescent="0.3">
      <c r="A46" s="37">
        <v>168000</v>
      </c>
      <c r="B46" s="45">
        <v>0.17</v>
      </c>
      <c r="C46" s="49">
        <f t="shared" si="5"/>
        <v>196560</v>
      </c>
      <c r="D46" s="20">
        <f t="shared" si="4"/>
        <v>0.49017456359102246</v>
      </c>
      <c r="E46" s="13"/>
      <c r="F46" s="14"/>
      <c r="P46" s="2"/>
      <c r="Q46" s="2"/>
    </row>
    <row r="47" spans="1:17" ht="16.5" thickBot="1" x14ac:dyDescent="0.3">
      <c r="P47" s="2"/>
      <c r="Q47" s="2"/>
    </row>
    <row r="48" spans="1:17" x14ac:dyDescent="0.25">
      <c r="A48" s="151" t="s">
        <v>48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3"/>
      <c r="P48" s="2"/>
      <c r="Q48" s="2"/>
    </row>
    <row r="49" spans="1:17" x14ac:dyDescent="0.25">
      <c r="A49" s="8"/>
      <c r="B49" s="51"/>
      <c r="C49" s="52">
        <v>2019</v>
      </c>
      <c r="D49" s="52">
        <v>2019</v>
      </c>
      <c r="E49" s="52">
        <v>2019</v>
      </c>
      <c r="F49" s="53"/>
      <c r="G49" s="52">
        <v>2020</v>
      </c>
      <c r="H49" s="52">
        <v>2020</v>
      </c>
      <c r="I49" s="52">
        <v>2020</v>
      </c>
      <c r="J49" s="2"/>
      <c r="K49" s="54"/>
      <c r="P49" s="2"/>
      <c r="Q49" s="2"/>
    </row>
    <row r="50" spans="1:17" x14ac:dyDescent="0.25">
      <c r="A50" s="8"/>
      <c r="B50" s="51"/>
      <c r="C50" s="52" t="s">
        <v>44</v>
      </c>
      <c r="D50" s="52" t="s">
        <v>45</v>
      </c>
      <c r="E50" s="52" t="s">
        <v>46</v>
      </c>
      <c r="F50" s="53"/>
      <c r="G50" s="52" t="s">
        <v>44</v>
      </c>
      <c r="H50" s="52" t="s">
        <v>45</v>
      </c>
      <c r="I50" s="52" t="s">
        <v>46</v>
      </c>
      <c r="J50" s="2"/>
      <c r="K50" s="54"/>
      <c r="P50" s="2"/>
      <c r="Q50" s="2"/>
    </row>
    <row r="51" spans="1:17" ht="16.5" thickBot="1" x14ac:dyDescent="0.3">
      <c r="A51" s="12"/>
      <c r="B51" s="55" t="s">
        <v>47</v>
      </c>
      <c r="C51" s="63">
        <v>8181.55</v>
      </c>
      <c r="D51" s="63">
        <v>4366.04</v>
      </c>
      <c r="E51" s="63">
        <f>SUM(C51:D51)</f>
        <v>12547.59</v>
      </c>
      <c r="F51" s="55"/>
      <c r="G51" s="63">
        <v>11355.53</v>
      </c>
      <c r="H51" s="63">
        <v>6933.32</v>
      </c>
      <c r="I51" s="63">
        <f>SUM(G51:H51)</f>
        <v>18288.849999999999</v>
      </c>
      <c r="J51" s="13"/>
      <c r="K51" s="22"/>
      <c r="P51" s="2"/>
      <c r="Q51" s="2"/>
    </row>
    <row r="52" spans="1:17" x14ac:dyDescent="0.25">
      <c r="P52" s="2"/>
      <c r="Q52" s="2"/>
    </row>
    <row r="53" spans="1:17" x14ac:dyDescent="0.25">
      <c r="P53" s="2"/>
      <c r="Q53" s="2"/>
    </row>
    <row r="54" spans="1:17" x14ac:dyDescent="0.25">
      <c r="P54" s="2"/>
      <c r="Q54" s="2"/>
    </row>
    <row r="55" spans="1:17" x14ac:dyDescent="0.25">
      <c r="P55" s="2"/>
      <c r="Q55" s="2"/>
    </row>
    <row r="56" spans="1:17" x14ac:dyDescent="0.25">
      <c r="P56" s="2"/>
      <c r="Q56" s="2"/>
    </row>
    <row r="57" spans="1:17" x14ac:dyDescent="0.25">
      <c r="P57" s="2"/>
      <c r="Q57" s="2"/>
    </row>
    <row r="58" spans="1:17" x14ac:dyDescent="0.25">
      <c r="P58" s="2"/>
      <c r="Q58" s="2"/>
    </row>
    <row r="59" spans="1:17" x14ac:dyDescent="0.25">
      <c r="P59" s="2"/>
      <c r="Q59" s="2"/>
    </row>
    <row r="60" spans="1:17" x14ac:dyDescent="0.25">
      <c r="P60" s="2"/>
      <c r="Q60" s="2"/>
    </row>
    <row r="61" spans="1:17" x14ac:dyDescent="0.25">
      <c r="P61" s="2"/>
      <c r="Q61" s="2"/>
    </row>
    <row r="62" spans="1:17" x14ac:dyDescent="0.25">
      <c r="P62" s="2"/>
      <c r="Q62" s="2"/>
    </row>
    <row r="63" spans="1:17" x14ac:dyDescent="0.25">
      <c r="P63" s="2"/>
      <c r="Q63" s="2"/>
    </row>
    <row r="64" spans="1:17" x14ac:dyDescent="0.25">
      <c r="P64" s="2"/>
      <c r="Q64" s="2"/>
    </row>
    <row r="65" spans="16:17" x14ac:dyDescent="0.25">
      <c r="P65" s="2"/>
      <c r="Q65" s="2"/>
    </row>
    <row r="66" spans="16:17" x14ac:dyDescent="0.25">
      <c r="P66" s="2"/>
      <c r="Q66" s="2"/>
    </row>
    <row r="67" spans="16:17" x14ac:dyDescent="0.25">
      <c r="P67" s="2"/>
      <c r="Q67" s="2"/>
    </row>
    <row r="68" spans="16:17" x14ac:dyDescent="0.25">
      <c r="P68" s="2"/>
      <c r="Q68" s="2"/>
    </row>
    <row r="69" spans="16:17" x14ac:dyDescent="0.25">
      <c r="P69" s="2"/>
      <c r="Q69" s="2"/>
    </row>
    <row r="70" spans="16:17" x14ac:dyDescent="0.25">
      <c r="P70" s="2"/>
      <c r="Q70" s="2"/>
    </row>
  </sheetData>
  <mergeCells count="6">
    <mergeCell ref="A48:K48"/>
    <mergeCell ref="A1:O1"/>
    <mergeCell ref="G2:L2"/>
    <mergeCell ref="L25:M25"/>
    <mergeCell ref="L26:M26"/>
    <mergeCell ref="C32:E32"/>
  </mergeCells>
  <pageMargins left="0.7" right="0.7" top="0.75" bottom="0.75" header="0.3" footer="0.3"/>
  <pageSetup scale="54" orientation="landscape" r:id="rId1"/>
  <headerFooter differentOddEven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1FD55-E05F-463F-8AE5-8E13E0A86CC7}">
  <sheetPr>
    <pageSetUpPr fitToPage="1"/>
  </sheetPr>
  <dimension ref="A1:E19"/>
  <sheetViews>
    <sheetView view="pageBreakPreview" zoomScaleNormal="100" zoomScaleSheetLayoutView="100" workbookViewId="0">
      <selection activeCell="E2" sqref="E2"/>
    </sheetView>
  </sheetViews>
  <sheetFormatPr defaultRowHeight="15" x14ac:dyDescent="0.25"/>
  <cols>
    <col min="1" max="1" width="15.7109375" customWidth="1"/>
    <col min="2" max="2" width="47" customWidth="1"/>
    <col min="3" max="3" width="12.7109375" hidden="1" customWidth="1"/>
    <col min="4" max="5" width="12.7109375" customWidth="1"/>
  </cols>
  <sheetData>
    <row r="1" spans="1:5" x14ac:dyDescent="0.25">
      <c r="A1" s="73" t="s">
        <v>0</v>
      </c>
      <c r="B1" s="73" t="s">
        <v>10</v>
      </c>
      <c r="C1" s="74" t="s">
        <v>27</v>
      </c>
      <c r="D1" s="74" t="s">
        <v>70</v>
      </c>
      <c r="E1" s="74" t="s">
        <v>71</v>
      </c>
    </row>
    <row r="2" spans="1:5" x14ac:dyDescent="0.25">
      <c r="A2" s="75" t="s">
        <v>1</v>
      </c>
      <c r="B2" s="75" t="s">
        <v>49</v>
      </c>
      <c r="C2" s="76">
        <v>112</v>
      </c>
      <c r="D2" s="76"/>
      <c r="E2" s="76"/>
    </row>
    <row r="3" spans="1:5" x14ac:dyDescent="0.25">
      <c r="A3" s="75"/>
      <c r="B3" s="77" t="s">
        <v>55</v>
      </c>
      <c r="C3" s="76">
        <v>112</v>
      </c>
      <c r="D3" s="76"/>
      <c r="E3" s="76"/>
    </row>
    <row r="4" spans="1:5" x14ac:dyDescent="0.25">
      <c r="A4" s="75"/>
      <c r="B4" s="75" t="s">
        <v>50</v>
      </c>
      <c r="C4" s="76">
        <v>64</v>
      </c>
      <c r="D4" s="76"/>
      <c r="E4" s="76"/>
    </row>
    <row r="5" spans="1:5" x14ac:dyDescent="0.25">
      <c r="A5" s="75"/>
      <c r="B5" s="75" t="s">
        <v>51</v>
      </c>
      <c r="C5" s="76">
        <v>64</v>
      </c>
      <c r="D5" s="76"/>
      <c r="E5" s="76"/>
    </row>
    <row r="6" spans="1:5" x14ac:dyDescent="0.25">
      <c r="A6" s="78"/>
      <c r="B6" s="78"/>
      <c r="C6" s="79"/>
      <c r="D6" s="79"/>
      <c r="E6" s="79"/>
    </row>
    <row r="7" spans="1:5" x14ac:dyDescent="0.25">
      <c r="A7" s="75" t="s">
        <v>4</v>
      </c>
      <c r="B7" s="75" t="s">
        <v>5</v>
      </c>
      <c r="C7" s="76">
        <v>133</v>
      </c>
      <c r="D7" s="76"/>
      <c r="E7" s="76"/>
    </row>
    <row r="8" spans="1:5" x14ac:dyDescent="0.25">
      <c r="A8" s="75"/>
      <c r="B8" s="75"/>
      <c r="C8" s="76"/>
      <c r="D8" s="76"/>
      <c r="E8" s="76"/>
    </row>
    <row r="9" spans="1:5" x14ac:dyDescent="0.25">
      <c r="A9" s="75" t="s">
        <v>6</v>
      </c>
      <c r="B9" s="75" t="s">
        <v>7</v>
      </c>
      <c r="C9" s="76">
        <v>400</v>
      </c>
      <c r="D9" s="76"/>
      <c r="E9" s="76"/>
    </row>
    <row r="10" spans="1:5" x14ac:dyDescent="0.25">
      <c r="A10" s="75"/>
      <c r="B10" s="75" t="s">
        <v>8</v>
      </c>
      <c r="C10" s="76">
        <v>133</v>
      </c>
      <c r="D10" s="76"/>
      <c r="E10" s="76"/>
    </row>
    <row r="11" spans="1:5" x14ac:dyDescent="0.25">
      <c r="A11" s="75"/>
      <c r="B11" s="75"/>
      <c r="C11" s="76"/>
      <c r="D11" s="76"/>
      <c r="E11" s="76"/>
    </row>
    <row r="12" spans="1:5" x14ac:dyDescent="0.25">
      <c r="A12" s="75" t="s">
        <v>9</v>
      </c>
      <c r="B12" s="75" t="s">
        <v>7</v>
      </c>
      <c r="C12" s="76">
        <v>400</v>
      </c>
      <c r="D12" s="76"/>
      <c r="E12" s="76"/>
    </row>
    <row r="13" spans="1:5" x14ac:dyDescent="0.25">
      <c r="A13" s="75"/>
      <c r="B13" s="75" t="s">
        <v>16</v>
      </c>
      <c r="C13" s="76">
        <v>112</v>
      </c>
      <c r="D13" s="76"/>
      <c r="E13" s="76"/>
    </row>
    <row r="14" spans="1:5" x14ac:dyDescent="0.25">
      <c r="A14" s="75"/>
      <c r="B14" s="75" t="s">
        <v>17</v>
      </c>
      <c r="C14" s="76">
        <v>64</v>
      </c>
      <c r="D14" s="76"/>
      <c r="E14" s="76"/>
    </row>
    <row r="15" spans="1:5" x14ac:dyDescent="0.25">
      <c r="A15" s="75"/>
      <c r="B15" s="75"/>
      <c r="C15" s="76" t="s">
        <v>13</v>
      </c>
      <c r="D15" s="76"/>
      <c r="E15" s="76"/>
    </row>
    <row r="16" spans="1:5" x14ac:dyDescent="0.25">
      <c r="A16" s="75" t="s">
        <v>12</v>
      </c>
      <c r="B16" s="75"/>
      <c r="C16" s="76">
        <v>112</v>
      </c>
      <c r="D16" s="76"/>
      <c r="E16" s="76"/>
    </row>
    <row r="17" spans="1:4" ht="15.75" x14ac:dyDescent="0.25">
      <c r="A17" s="2"/>
      <c r="B17" s="2"/>
      <c r="C17" s="11"/>
      <c r="D17" s="1"/>
    </row>
    <row r="18" spans="1:4" ht="15.75" x14ac:dyDescent="0.25">
      <c r="A18" s="2"/>
      <c r="B18" s="2"/>
      <c r="C18" s="2"/>
      <c r="D18" s="1"/>
    </row>
    <row r="19" spans="1:4" ht="15.75" x14ac:dyDescent="0.25">
      <c r="A19" s="2"/>
      <c r="B19" s="2"/>
      <c r="C19" s="2"/>
      <c r="D19" s="1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F3580-E948-4A37-9E78-A862AB57B37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2025 &amp; 2026 ARENA RATES</vt:lpstr>
      <vt:lpstr>2026-2027 % INCREASE 2026 PROP</vt:lpstr>
      <vt:lpstr>2026-2027 RATE PROPOSAL</vt:lpstr>
      <vt:lpstr>Prop Incr 2% on AVG</vt:lpstr>
      <vt:lpstr>Prop Incr 2.5% on AVG</vt:lpstr>
      <vt:lpstr>Minutes</vt:lpstr>
      <vt:lpstr>Sheet2</vt:lpstr>
      <vt:lpstr>'2025 &amp; 2026 ARENA RATES'!Print_Area</vt:lpstr>
      <vt:lpstr>'2026-2027 % INCREASE 2026 PROP'!Print_Area</vt:lpstr>
      <vt:lpstr>'2026-2027 RATE PROPOSAL'!Print_Area</vt:lpstr>
      <vt:lpstr>'Prop Incr 2% on AVG'!Print_Area</vt:lpstr>
      <vt:lpstr>'Prop Incr 2.5% on AVG'!Print_Area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Rhonda</dc:creator>
  <cp:lastModifiedBy>Lesley Thibault</cp:lastModifiedBy>
  <cp:lastPrinted>2025-05-13T15:57:01Z</cp:lastPrinted>
  <dcterms:created xsi:type="dcterms:W3CDTF">2011-02-07T15:04:22Z</dcterms:created>
  <dcterms:modified xsi:type="dcterms:W3CDTF">2025-05-13T15:57:13Z</dcterms:modified>
</cp:coreProperties>
</file>